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umw-my.sharepoint.com/personal/okern_mail_umw_edu/Documents/"/>
    </mc:Choice>
  </mc:AlternateContent>
  <xr:revisionPtr revIDLastSave="0" documentId="8_{48BB380B-D96B-CA4E-A8EE-5C9EF30BDCCA}" xr6:coauthVersionLast="47" xr6:coauthVersionMax="47" xr10:uidLastSave="{00000000-0000-0000-0000-000000000000}"/>
  <bookViews>
    <workbookView xWindow="1420" yWindow="940" windowWidth="30160" windowHeight="18900" tabRatio="808" xr2:uid="{00000000-000D-0000-FFFF-FFFF00000000}"/>
  </bookViews>
  <sheets>
    <sheet name="Pivot Table" sheetId="13" r:id="rId1"/>
    <sheet name="Undergraduate Fall 2022" sheetId="12" r:id="rId2"/>
  </sheet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2" i="12" l="1"/>
  <c r="Y72" i="12"/>
  <c r="W72" i="12"/>
  <c r="T72" i="12"/>
  <c r="R72" i="12"/>
  <c r="P72" i="12"/>
  <c r="M72" i="12"/>
  <c r="K72" i="12"/>
  <c r="I72" i="12"/>
  <c r="F72" i="12"/>
  <c r="D72" i="12"/>
  <c r="AB71" i="12"/>
  <c r="Y71" i="12"/>
  <c r="W71" i="12"/>
  <c r="T71" i="12"/>
  <c r="R71" i="12"/>
  <c r="P71" i="12"/>
  <c r="M71" i="12"/>
  <c r="K71" i="12"/>
  <c r="I71" i="12"/>
  <c r="F71" i="12"/>
  <c r="D71" i="12"/>
  <c r="AB70" i="12"/>
  <c r="Y70" i="12"/>
  <c r="W70" i="12"/>
  <c r="T70" i="12"/>
  <c r="R70" i="12"/>
  <c r="P70" i="12"/>
  <c r="M70" i="12"/>
  <c r="K70" i="12"/>
  <c r="I70" i="12"/>
  <c r="F70" i="12"/>
  <c r="D70" i="12"/>
  <c r="AA57" i="12"/>
  <c r="V57" i="12"/>
  <c r="O57" i="12"/>
  <c r="H57" i="12"/>
  <c r="C53" i="12"/>
  <c r="V53" i="12" s="1"/>
  <c r="C54" i="12"/>
  <c r="H54" i="12" s="1"/>
  <c r="C55" i="12"/>
  <c r="H55" i="12" s="1"/>
  <c r="C26" i="12"/>
  <c r="H26" i="12" s="1"/>
  <c r="C62" i="12"/>
  <c r="V62" i="12" s="1"/>
  <c r="C64" i="12"/>
  <c r="V64" i="12" s="1"/>
  <c r="C63" i="12"/>
  <c r="H63" i="12" s="1"/>
  <c r="C49" i="12"/>
  <c r="V49" i="12" s="1"/>
  <c r="C61" i="12"/>
  <c r="V61" i="12" s="1"/>
  <c r="C27" i="12"/>
  <c r="AA27" i="12" s="1"/>
  <c r="C59" i="12"/>
  <c r="V59" i="12" s="1"/>
  <c r="C58" i="12"/>
  <c r="H58" i="12" s="1"/>
  <c r="C56" i="12"/>
  <c r="AA56" i="12" s="1"/>
  <c r="C52" i="12"/>
  <c r="AA52" i="12" s="1"/>
  <c r="C51" i="12"/>
  <c r="AA51" i="12" s="1"/>
  <c r="C50" i="12"/>
  <c r="O50" i="12" s="1"/>
  <c r="C20" i="12"/>
  <c r="AA20" i="12" s="1"/>
  <c r="C19" i="12"/>
  <c r="AA19" i="12" s="1"/>
  <c r="C18" i="12"/>
  <c r="H18" i="12" s="1"/>
  <c r="C43" i="12"/>
  <c r="V43" i="12" s="1"/>
  <c r="C8" i="12"/>
  <c r="O8" i="12" s="1"/>
  <c r="C34" i="12"/>
  <c r="H34" i="12" s="1"/>
  <c r="C25" i="12"/>
  <c r="V25" i="12" s="1"/>
  <c r="C48" i="12"/>
  <c r="O48" i="12" s="1"/>
  <c r="C42" i="12"/>
  <c r="V42" i="12" s="1"/>
  <c r="C40" i="12"/>
  <c r="V40" i="12" s="1"/>
  <c r="C39" i="12"/>
  <c r="AA39" i="12" s="1"/>
  <c r="C24" i="12"/>
  <c r="AA24" i="12" s="1"/>
  <c r="C38" i="12"/>
  <c r="O38" i="12" s="1"/>
  <c r="C47" i="12"/>
  <c r="AA47" i="12" s="1"/>
  <c r="C37" i="12"/>
  <c r="AA37" i="12" s="1"/>
  <c r="C46" i="12"/>
  <c r="V46" i="12" s="1"/>
  <c r="C17" i="12"/>
  <c r="V17" i="12" s="1"/>
  <c r="C33" i="12"/>
  <c r="AA33" i="12" s="1"/>
  <c r="C35" i="12"/>
  <c r="AA35" i="12" s="1"/>
  <c r="C29" i="12"/>
  <c r="O29" i="12" s="1"/>
  <c r="C36" i="12"/>
  <c r="AA36" i="12" s="1"/>
  <c r="C30" i="12"/>
  <c r="AA30" i="12" s="1"/>
  <c r="C16" i="12"/>
  <c r="H16" i="12" s="1"/>
  <c r="C32" i="12"/>
  <c r="V32" i="12" s="1"/>
  <c r="C28" i="12"/>
  <c r="O28" i="12" s="1"/>
  <c r="C23" i="12"/>
  <c r="AA23" i="12" s="1"/>
  <c r="C31" i="12"/>
  <c r="O31" i="12" s="1"/>
  <c r="C22" i="12"/>
  <c r="AA22" i="12" s="1"/>
  <c r="C45" i="12"/>
  <c r="AA45" i="12" s="1"/>
  <c r="C21" i="12"/>
  <c r="H21" i="12" s="1"/>
  <c r="C15" i="12"/>
  <c r="V15" i="12" s="1"/>
  <c r="C12" i="12"/>
  <c r="V12" i="12" s="1"/>
  <c r="C14" i="12"/>
  <c r="AA14" i="12" s="1"/>
  <c r="C11" i="12"/>
  <c r="AA11" i="12" s="1"/>
  <c r="C10" i="12"/>
  <c r="O10" i="12" s="1"/>
  <c r="C9" i="12"/>
  <c r="H9" i="12" s="1"/>
  <c r="C44" i="12"/>
  <c r="AA44" i="12" s="1"/>
  <c r="C60" i="12"/>
  <c r="O60" i="12" s="1"/>
  <c r="C41" i="12"/>
  <c r="V41" i="12" s="1"/>
  <c r="C13" i="12"/>
  <c r="V13" i="12" s="1"/>
  <c r="C70" i="12" l="1"/>
  <c r="C72" i="12"/>
  <c r="N72" i="12" s="1"/>
  <c r="C71" i="12"/>
  <c r="L71" i="12" s="1"/>
  <c r="Z72" i="12"/>
  <c r="E71" i="12"/>
  <c r="J72" i="12"/>
  <c r="E72" i="12"/>
  <c r="L72" i="12"/>
  <c r="S72" i="12"/>
  <c r="AA62" i="12"/>
  <c r="G72" i="12"/>
  <c r="AC72" i="12"/>
  <c r="S70" i="12"/>
  <c r="X72" i="12"/>
  <c r="L70" i="12"/>
  <c r="G70" i="12"/>
  <c r="X70" i="12"/>
  <c r="AA31" i="12"/>
  <c r="AA8" i="12"/>
  <c r="AA49" i="12"/>
  <c r="AA15" i="12"/>
  <c r="AA64" i="12"/>
  <c r="AA58" i="12"/>
  <c r="AA10" i="12"/>
  <c r="AA55" i="12"/>
  <c r="AA41" i="12"/>
  <c r="V52" i="12"/>
  <c r="V8" i="12"/>
  <c r="AA61" i="12"/>
  <c r="AA54" i="12"/>
  <c r="AA18" i="12"/>
  <c r="AA48" i="12"/>
  <c r="AA12" i="12"/>
  <c r="AA53" i="12"/>
  <c r="AA38" i="12"/>
  <c r="AA29" i="12"/>
  <c r="AA28" i="12"/>
  <c r="AA59" i="12"/>
  <c r="AA43" i="12"/>
  <c r="AA34" i="12"/>
  <c r="AA16" i="12"/>
  <c r="AA9" i="12"/>
  <c r="AA63" i="12"/>
  <c r="AA50" i="12"/>
  <c r="AA25" i="12"/>
  <c r="AA42" i="12"/>
  <c r="AA46" i="12"/>
  <c r="AA32" i="12"/>
  <c r="V58" i="12"/>
  <c r="AA26" i="12"/>
  <c r="AA40" i="12"/>
  <c r="AA17" i="12"/>
  <c r="AA21" i="12"/>
  <c r="AA60" i="12"/>
  <c r="V56" i="12"/>
  <c r="V51" i="12"/>
  <c r="V34" i="12"/>
  <c r="V63" i="12"/>
  <c r="V50" i="12"/>
  <c r="V26" i="12"/>
  <c r="V20" i="12"/>
  <c r="H45" i="12"/>
  <c r="V55" i="12"/>
  <c r="V19" i="12"/>
  <c r="V39" i="12"/>
  <c r="H44" i="12"/>
  <c r="V28" i="12"/>
  <c r="V54" i="12"/>
  <c r="V18" i="12"/>
  <c r="V48" i="12"/>
  <c r="V24" i="12"/>
  <c r="V23" i="12"/>
  <c r="V27" i="12"/>
  <c r="V38" i="12"/>
  <c r="H20" i="12"/>
  <c r="V31" i="12"/>
  <c r="V47" i="12"/>
  <c r="O61" i="12"/>
  <c r="H49" i="12"/>
  <c r="H19" i="12"/>
  <c r="H39" i="12"/>
  <c r="H33" i="12"/>
  <c r="H62" i="12"/>
  <c r="H60" i="12"/>
  <c r="O34" i="12"/>
  <c r="O27" i="12"/>
  <c r="H40" i="12"/>
  <c r="H61" i="12"/>
  <c r="H48" i="12"/>
  <c r="H24" i="12"/>
  <c r="H35" i="12"/>
  <c r="H15" i="12"/>
  <c r="H41" i="12"/>
  <c r="O59" i="12"/>
  <c r="H27" i="12"/>
  <c r="H53" i="12"/>
  <c r="H38" i="12"/>
  <c r="H29" i="12"/>
  <c r="H28" i="12"/>
  <c r="H12" i="12"/>
  <c r="O64" i="12"/>
  <c r="O58" i="12"/>
  <c r="H59" i="12"/>
  <c r="H43" i="12"/>
  <c r="H47" i="12"/>
  <c r="H36" i="12"/>
  <c r="H23" i="12"/>
  <c r="H14" i="12"/>
  <c r="O56" i="12"/>
  <c r="H64" i="12"/>
  <c r="H52" i="12"/>
  <c r="H8" i="12"/>
  <c r="H37" i="12"/>
  <c r="H30" i="12"/>
  <c r="H31" i="12"/>
  <c r="H11" i="12"/>
  <c r="O63" i="12"/>
  <c r="H56" i="12"/>
  <c r="H51" i="12"/>
  <c r="H22" i="12"/>
  <c r="H10" i="12"/>
  <c r="O23" i="12"/>
  <c r="O62" i="12"/>
  <c r="H17" i="12"/>
  <c r="H50" i="12"/>
  <c r="H25" i="12"/>
  <c r="H42" i="12"/>
  <c r="H46" i="12"/>
  <c r="H32" i="12"/>
  <c r="O43" i="12"/>
  <c r="O49" i="12"/>
  <c r="H13" i="12"/>
  <c r="O55" i="12"/>
  <c r="V60" i="12"/>
  <c r="V29" i="12"/>
  <c r="O54" i="12"/>
  <c r="V10" i="12"/>
  <c r="O45" i="12"/>
  <c r="O53" i="12"/>
  <c r="AA13" i="12"/>
  <c r="O16" i="12"/>
  <c r="O37" i="12"/>
  <c r="O14" i="12"/>
  <c r="V16" i="12"/>
  <c r="O18" i="12"/>
  <c r="O44" i="12"/>
  <c r="V14" i="12"/>
  <c r="O26" i="12"/>
  <c r="O21" i="12"/>
  <c r="O33" i="12"/>
  <c r="O52" i="12"/>
  <c r="V21" i="12"/>
  <c r="O30" i="12"/>
  <c r="V33" i="12"/>
  <c r="O19" i="12"/>
  <c r="O39" i="12"/>
  <c r="O36" i="12"/>
  <c r="O47" i="12"/>
  <c r="O20" i="12"/>
  <c r="O41" i="12"/>
  <c r="V9" i="12"/>
  <c r="O15" i="12"/>
  <c r="V22" i="12"/>
  <c r="O32" i="12"/>
  <c r="V36" i="12"/>
  <c r="O46" i="12"/>
  <c r="O42" i="12"/>
  <c r="O9" i="12"/>
  <c r="O22" i="12"/>
  <c r="O11" i="12"/>
  <c r="O35" i="12"/>
  <c r="O24" i="12"/>
  <c r="O25" i="12"/>
  <c r="O51" i="12"/>
  <c r="V11" i="12"/>
  <c r="V35" i="12"/>
  <c r="O13" i="12"/>
  <c r="V44" i="12"/>
  <c r="O12" i="12"/>
  <c r="V45" i="12"/>
  <c r="V30" i="12"/>
  <c r="O17" i="12"/>
  <c r="V37" i="12"/>
  <c r="O40" i="12"/>
  <c r="H72" i="12" l="1"/>
  <c r="N71" i="12"/>
  <c r="J71" i="12"/>
  <c r="AA72" i="12"/>
  <c r="O72" i="12"/>
  <c r="U72" i="12"/>
  <c r="Q72" i="12"/>
  <c r="O71" i="12"/>
  <c r="Z70" i="12"/>
  <c r="AA70" i="12" s="1"/>
  <c r="U70" i="12"/>
  <c r="J70" i="12"/>
  <c r="Z71" i="12"/>
  <c r="AC70" i="12"/>
  <c r="Q70" i="12"/>
  <c r="AC71" i="12"/>
  <c r="U71" i="12"/>
  <c r="Q71" i="12"/>
  <c r="E70" i="12"/>
  <c r="H70" i="12" s="1"/>
  <c r="N70" i="12"/>
  <c r="O70" i="12" s="1"/>
  <c r="G71" i="12"/>
  <c r="H71" i="12" s="1"/>
  <c r="S71" i="12"/>
  <c r="X71" i="12"/>
  <c r="V70" i="12"/>
  <c r="V72" i="12" l="1"/>
  <c r="V71" i="12"/>
  <c r="AA71" i="12"/>
</calcChain>
</file>

<file path=xl/sharedStrings.xml><?xml version="1.0" encoding="utf-8"?>
<sst xmlns="http://schemas.openxmlformats.org/spreadsheetml/2006/main" count="241" uniqueCount="114">
  <si>
    <t>University of Mary Washington</t>
  </si>
  <si>
    <t>Grade Distribution Summary</t>
  </si>
  <si>
    <t>Dept</t>
  </si>
  <si>
    <t>Course</t>
  </si>
  <si>
    <t>#. Stud.</t>
  </si>
  <si>
    <t>A #</t>
  </si>
  <si>
    <t>A %</t>
  </si>
  <si>
    <t>A- #</t>
  </si>
  <si>
    <t>A- %</t>
  </si>
  <si>
    <t>Tot. A%</t>
  </si>
  <si>
    <t>B+ #</t>
  </si>
  <si>
    <t>B+ %</t>
  </si>
  <si>
    <t>B #</t>
  </si>
  <si>
    <t>B %</t>
  </si>
  <si>
    <t>B- #</t>
  </si>
  <si>
    <t>B- %</t>
  </si>
  <si>
    <t>Tot. B %</t>
  </si>
  <si>
    <t>C+ #</t>
  </si>
  <si>
    <t>C+ %</t>
  </si>
  <si>
    <t>C #</t>
  </si>
  <si>
    <t>C %</t>
  </si>
  <si>
    <t>C- #</t>
  </si>
  <si>
    <t>C- %</t>
  </si>
  <si>
    <t>Tot. C %</t>
  </si>
  <si>
    <t>D+ #</t>
  </si>
  <si>
    <t>D+ %</t>
  </si>
  <si>
    <t>D #</t>
  </si>
  <si>
    <t>D %</t>
  </si>
  <si>
    <t>Tot. D %</t>
  </si>
  <si>
    <t>F #</t>
  </si>
  <si>
    <t>F %</t>
  </si>
  <si>
    <t>AVG GPA</t>
  </si>
  <si>
    <t>BUSI</t>
  </si>
  <si>
    <t>ACCT</t>
  </si>
  <si>
    <t>HISA</t>
  </si>
  <si>
    <t>AMST</t>
  </si>
  <si>
    <t>SOAN</t>
  </si>
  <si>
    <t>ANTH</t>
  </si>
  <si>
    <t>MDFL</t>
  </si>
  <si>
    <t>ARAB</t>
  </si>
  <si>
    <t>ARTD</t>
  </si>
  <si>
    <t>ARTH</t>
  </si>
  <si>
    <t>ARTS</t>
  </si>
  <si>
    <t>BIOL</t>
  </si>
  <si>
    <t>BLAW</t>
  </si>
  <si>
    <t>BLST</t>
  </si>
  <si>
    <t>BUAD</t>
  </si>
  <si>
    <t>CHEM</t>
  </si>
  <si>
    <t>CHIN</t>
  </si>
  <si>
    <t>CLPR</t>
  </si>
  <si>
    <t>CLAS</t>
  </si>
  <si>
    <t>ENLS</t>
  </si>
  <si>
    <t>COMM</t>
  </si>
  <si>
    <t>CPRD</t>
  </si>
  <si>
    <t>CPSC</t>
  </si>
  <si>
    <t>THDA</t>
  </si>
  <si>
    <t>DANC</t>
  </si>
  <si>
    <t>DGST</t>
  </si>
  <si>
    <t>DSCI</t>
  </si>
  <si>
    <t>ECON</t>
  </si>
  <si>
    <t>FLSP</t>
  </si>
  <si>
    <t>EDSE</t>
  </si>
  <si>
    <t>CUIN</t>
  </si>
  <si>
    <t>EDUC</t>
  </si>
  <si>
    <t>ESGE</t>
  </si>
  <si>
    <t>EESC</t>
  </si>
  <si>
    <t>ENGL</t>
  </si>
  <si>
    <t>FINC</t>
  </si>
  <si>
    <t>FREN</t>
  </si>
  <si>
    <t>GEOG</t>
  </si>
  <si>
    <t>GERM</t>
  </si>
  <si>
    <t>GISC</t>
  </si>
  <si>
    <t>GREK</t>
  </si>
  <si>
    <t>HEPE</t>
  </si>
  <si>
    <t>HEED</t>
  </si>
  <si>
    <t>HIPR</t>
  </si>
  <si>
    <t>HISP</t>
  </si>
  <si>
    <t>HIST</t>
  </si>
  <si>
    <t>PSIA</t>
  </si>
  <si>
    <t>INAF</t>
  </si>
  <si>
    <t>ITAL</t>
  </si>
  <si>
    <t>LATN</t>
  </si>
  <si>
    <t>LING</t>
  </si>
  <si>
    <t>ADCP</t>
  </si>
  <si>
    <t>LRSP</t>
  </si>
  <si>
    <t>MATH</t>
  </si>
  <si>
    <t>MGMT</t>
  </si>
  <si>
    <t>MIST</t>
  </si>
  <si>
    <t>MKTG</t>
  </si>
  <si>
    <t>MSCI</t>
  </si>
  <si>
    <t>MUSC</t>
  </si>
  <si>
    <t>MUHL</t>
  </si>
  <si>
    <t>MUPR</t>
  </si>
  <si>
    <t>MUTC</t>
  </si>
  <si>
    <t>MUTH</t>
  </si>
  <si>
    <t>NURS</t>
  </si>
  <si>
    <t>PHIL</t>
  </si>
  <si>
    <t>PHYS</t>
  </si>
  <si>
    <t>PSCI</t>
  </si>
  <si>
    <t>PSYC</t>
  </si>
  <si>
    <t>RELG</t>
  </si>
  <si>
    <t>SOCG</t>
  </si>
  <si>
    <t>SPAN</t>
  </si>
  <si>
    <t>THEA</t>
  </si>
  <si>
    <t>WGST</t>
  </si>
  <si>
    <t>College</t>
  </si>
  <si>
    <t>COE</t>
  </si>
  <si>
    <t>COB</t>
  </si>
  <si>
    <t>CAS</t>
  </si>
  <si>
    <t>FALL 2022 UNDERGRADUATE</t>
  </si>
  <si>
    <t>Row Labels</t>
  </si>
  <si>
    <t>Grand Total</t>
  </si>
  <si>
    <t>Average of AVG GPA</t>
  </si>
  <si>
    <t>Sum of #. Stud.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</si>
</sst>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0.00;\(0.00\)"/>
    <numFmt numFmtId="165" formatCode="0_);\(0\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3" tint="-0.249977111117893"/>
      <name val="Cambria"/>
      <family val="1"/>
    </font>
    <font>
      <b/>
      <sz val="14"/>
      <color theme="3" tint="-0.249977111117893"/>
      <name val="Cambria"/>
      <family val="1"/>
    </font>
    <font>
      <sz val="9"/>
      <color rgb="FF2255AA"/>
      <name val="Calibri"/>
      <family val="2"/>
    </font>
    <font>
      <sz val="9"/>
      <color theme="1"/>
      <name val="Calibri"/>
      <family val="2"/>
    </font>
    <font>
      <b/>
      <sz val="10"/>
      <color theme="3" tint="-0.249977111117893"/>
      <name val="Cambria"/>
      <family val="1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2" applyFont="1" applyFill="1" applyBorder="1" applyAlignment="1" applyProtection="1">
      <alignment vertical="top" readingOrder="1"/>
      <protection locked="0"/>
    </xf>
    <xf numFmtId="0" fontId="8" fillId="2" borderId="1" xfId="2" applyFont="1" applyFill="1" applyBorder="1" applyAlignment="1" applyProtection="1">
      <alignment horizontal="center" vertical="center" readingOrder="1"/>
      <protection locked="0"/>
    </xf>
    <xf numFmtId="0" fontId="9" fillId="0" borderId="2" xfId="0" applyFont="1" applyBorder="1"/>
    <xf numFmtId="0" fontId="11" fillId="0" borderId="3" xfId="0" applyFont="1" applyBorder="1"/>
    <xf numFmtId="164" fontId="10" fillId="0" borderId="2" xfId="1" applyNumberFormat="1" applyFont="1" applyBorder="1" applyAlignment="1" applyProtection="1">
      <alignment vertical="top" wrapText="1" readingOrder="1"/>
      <protection locked="0"/>
    </xf>
    <xf numFmtId="0" fontId="11" fillId="0" borderId="2" xfId="0" applyFont="1" applyBorder="1"/>
    <xf numFmtId="164" fontId="10" fillId="0" borderId="2" xfId="1" applyNumberFormat="1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1" fillId="0" borderId="4" xfId="0" applyFont="1" applyBorder="1"/>
    <xf numFmtId="0" fontId="10" fillId="0" borderId="3" xfId="0" applyFont="1" applyBorder="1" applyAlignment="1" applyProtection="1">
      <alignment vertical="top" wrapText="1" readingOrder="1"/>
      <protection locked="0"/>
    </xf>
    <xf numFmtId="0" fontId="11" fillId="5" borderId="2" xfId="0" applyFont="1" applyFill="1" applyBorder="1"/>
    <xf numFmtId="164" fontId="11" fillId="0" borderId="2" xfId="0" applyNumberFormat="1" applyFont="1" applyBorder="1"/>
    <xf numFmtId="10" fontId="12" fillId="6" borderId="3" xfId="0" applyNumberFormat="1" applyFont="1" applyFill="1" applyBorder="1" applyAlignment="1">
      <alignment horizontal="right" readingOrder="1"/>
    </xf>
    <xf numFmtId="0" fontId="11" fillId="0" borderId="6" xfId="0" applyFont="1" applyBorder="1"/>
    <xf numFmtId="0" fontId="8" fillId="6" borderId="1" xfId="2" applyFont="1" applyFill="1" applyBorder="1" applyAlignment="1" applyProtection="1">
      <alignment horizontal="center" vertical="center" readingOrder="1"/>
      <protection locked="0"/>
    </xf>
    <xf numFmtId="10" fontId="10" fillId="6" borderId="2" xfId="1" applyNumberFormat="1" applyFont="1" applyFill="1" applyBorder="1" applyAlignment="1" applyProtection="1">
      <alignment vertical="top" wrapText="1" readingOrder="1"/>
      <protection locked="0"/>
    </xf>
    <xf numFmtId="10" fontId="11" fillId="6" borderId="2" xfId="1" applyNumberFormat="1" applyFont="1" applyFill="1" applyBorder="1" applyAlignment="1" applyProtection="1">
      <alignment vertical="top" wrapText="1" readingOrder="1"/>
      <protection locked="0"/>
    </xf>
    <xf numFmtId="0" fontId="14" fillId="4" borderId="1" xfId="0" applyFont="1" applyFill="1" applyBorder="1"/>
    <xf numFmtId="0" fontId="9" fillId="0" borderId="7" xfId="0" applyFont="1" applyBorder="1"/>
    <xf numFmtId="0" fontId="11" fillId="0" borderId="7" xfId="0" applyFont="1" applyBorder="1"/>
    <xf numFmtId="165" fontId="11" fillId="0" borderId="7" xfId="0" applyNumberFormat="1" applyFont="1" applyBorder="1" applyAlignment="1">
      <alignment horizontal="right"/>
    </xf>
    <xf numFmtId="9" fontId="11" fillId="0" borderId="7" xfId="1" applyFont="1" applyBorder="1"/>
    <xf numFmtId="166" fontId="11" fillId="6" borderId="7" xfId="0" applyNumberFormat="1" applyFont="1" applyFill="1" applyBorder="1"/>
    <xf numFmtId="9" fontId="10" fillId="3" borderId="2" xfId="1" applyFont="1" applyFill="1" applyBorder="1" applyAlignment="1" applyProtection="1">
      <alignment vertical="top" wrapText="1" readingOrder="1"/>
    </xf>
    <xf numFmtId="9" fontId="10" fillId="3" borderId="7" xfId="1" applyFont="1" applyFill="1" applyBorder="1" applyAlignment="1" applyProtection="1">
      <alignment vertical="top" wrapText="1" readingOrder="1"/>
      <protection locked="0"/>
    </xf>
    <xf numFmtId="0" fontId="15" fillId="0" borderId="0" xfId="0" applyFont="1"/>
    <xf numFmtId="0" fontId="15" fillId="0" borderId="2" xfId="0" applyFont="1" applyBorder="1"/>
    <xf numFmtId="9" fontId="10" fillId="3" borderId="2" xfId="1" applyFont="1" applyFill="1" applyBorder="1" applyAlignment="1" applyProtection="1">
      <alignment vertical="top" wrapText="1" readingOrder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/>
    <xf numFmtId="2" fontId="11" fillId="0" borderId="5" xfId="0" applyNumberFormat="1" applyFont="1" applyBorder="1"/>
    <xf numFmtId="2" fontId="10" fillId="0" borderId="5" xfId="0" applyNumberFormat="1" applyFont="1" applyBorder="1" applyAlignment="1" applyProtection="1">
      <alignment vertical="top" wrapText="1" readingOrder="1"/>
      <protection locked="0"/>
    </xf>
    <xf numFmtId="0" fontId="8" fillId="2" borderId="8" xfId="2" applyFont="1" applyFill="1" applyBorder="1" applyAlignment="1" applyProtection="1">
      <alignment vertical="top" readingOrder="1"/>
      <protection locked="0"/>
    </xf>
    <xf numFmtId="0" fontId="8" fillId="2" borderId="9" xfId="2" applyFont="1" applyFill="1" applyBorder="1" applyAlignment="1" applyProtection="1">
      <alignment vertical="top" readingOrder="1"/>
      <protection locked="0"/>
    </xf>
    <xf numFmtId="0" fontId="8" fillId="2" borderId="9" xfId="2" applyFont="1" applyFill="1" applyBorder="1" applyAlignment="1" applyProtection="1">
      <alignment horizontal="center" vertical="center" readingOrder="1"/>
      <protection locked="0"/>
    </xf>
    <xf numFmtId="0" fontId="8" fillId="3" borderId="9" xfId="2" applyFont="1" applyFill="1" applyBorder="1" applyAlignment="1" applyProtection="1">
      <alignment horizontal="center" vertical="center" readingOrder="1"/>
      <protection locked="0"/>
    </xf>
    <xf numFmtId="0" fontId="8" fillId="6" borderId="9" xfId="2" applyFont="1" applyFill="1" applyBorder="1" applyAlignment="1" applyProtection="1">
      <alignment horizontal="center" vertical="center" readingOrder="1"/>
      <protection locked="0"/>
    </xf>
    <xf numFmtId="0" fontId="8" fillId="2" borderId="10" xfId="2" applyFont="1" applyFill="1" applyBorder="1" applyAlignment="1" applyProtection="1">
      <alignment horizontal="center" vertical="center" readingOrder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11" fillId="0" borderId="3" xfId="0" applyNumberFormat="1" applyFont="1" applyBorder="1"/>
    <xf numFmtId="10" fontId="11" fillId="6" borderId="2" xfId="0" applyNumberFormat="1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Percent" xfId="1" builtinId="5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[2022-23-Grade-Distribution-Summary.xlsx]Pivot Table!PivotTable1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GPA across UMW</a:t>
            </a:r>
            <a:r>
              <a:rPr lang="en-US" baseline="0"/>
              <a:t> Departments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Table'!$A$4:$A$32</c:f>
              <c:strCache>
                <c:ptCount val="28"/>
                <c:pt idx="0">
                  <c:v>ADCP</c:v>
                </c:pt>
                <c:pt idx="1">
                  <c:v>ARTD</c:v>
                </c:pt>
                <c:pt idx="2">
                  <c:v>BIOL</c:v>
                </c:pt>
                <c:pt idx="3">
                  <c:v>BLST</c:v>
                </c:pt>
                <c:pt idx="4">
                  <c:v>BUSI</c:v>
                </c:pt>
                <c:pt idx="5">
                  <c:v>CHEM</c:v>
                </c:pt>
                <c:pt idx="6">
                  <c:v>CLPR</c:v>
                </c:pt>
                <c:pt idx="7">
                  <c:v>CPSC</c:v>
                </c:pt>
                <c:pt idx="8">
                  <c:v>CUIN</c:v>
                </c:pt>
                <c:pt idx="9">
                  <c:v>ECON</c:v>
                </c:pt>
                <c:pt idx="10">
                  <c:v>ENLS</c:v>
                </c:pt>
                <c:pt idx="11">
                  <c:v>ESGE</c:v>
                </c:pt>
                <c:pt idx="12">
                  <c:v>FLSP</c:v>
                </c:pt>
                <c:pt idx="13">
                  <c:v>GEOG</c:v>
                </c:pt>
                <c:pt idx="14">
                  <c:v>HEPE</c:v>
                </c:pt>
                <c:pt idx="15">
                  <c:v>HIPR</c:v>
                </c:pt>
                <c:pt idx="16">
                  <c:v>HISA</c:v>
                </c:pt>
                <c:pt idx="17">
                  <c:v>MATH</c:v>
                </c:pt>
                <c:pt idx="18">
                  <c:v>MDFL</c:v>
                </c:pt>
                <c:pt idx="19">
                  <c:v>MSCI</c:v>
                </c:pt>
                <c:pt idx="20">
                  <c:v>MUSC</c:v>
                </c:pt>
                <c:pt idx="21">
                  <c:v>NURS</c:v>
                </c:pt>
                <c:pt idx="22">
                  <c:v>PHYS</c:v>
                </c:pt>
                <c:pt idx="23">
                  <c:v>PSIA</c:v>
                </c:pt>
                <c:pt idx="24">
                  <c:v>PSYC</c:v>
                </c:pt>
                <c:pt idx="25">
                  <c:v>SOAN</c:v>
                </c:pt>
                <c:pt idx="26">
                  <c:v>THDA</c:v>
                </c:pt>
                <c:pt idx="27">
                  <c:v>WGST</c:v>
                </c:pt>
              </c:strCache>
            </c:strRef>
          </c:cat>
          <c:val>
            <c:numRef>
              <c:f>'Pivot Table'!$B$4:$B$32</c:f>
              <c:numCache>
                <c:formatCode>General</c:formatCode>
                <c:ptCount val="28"/>
                <c:pt idx="0">
                  <c:v>3.0421052631578949</c:v>
                </c:pt>
                <c:pt idx="1">
                  <c:v>3.3155583199797589</c:v>
                </c:pt>
                <c:pt idx="2">
                  <c:v>2.7375748502994011</c:v>
                </c:pt>
                <c:pt idx="3">
                  <c:v>3.7250000000000001</c:v>
                </c:pt>
                <c:pt idx="4">
                  <c:v>3.0989761392613331</c:v>
                </c:pt>
                <c:pt idx="5">
                  <c:v>2.6183622828784121</c:v>
                </c:pt>
                <c:pt idx="6">
                  <c:v>3.0651296237736587</c:v>
                </c:pt>
                <c:pt idx="7">
                  <c:v>3.0856265356265355</c:v>
                </c:pt>
                <c:pt idx="8">
                  <c:v>3.6239130434782609</c:v>
                </c:pt>
                <c:pt idx="9">
                  <c:v>2.8126190476190476</c:v>
                </c:pt>
                <c:pt idx="10">
                  <c:v>3.3388602994314298</c:v>
                </c:pt>
                <c:pt idx="11">
                  <c:v>2.6710455764075065</c:v>
                </c:pt>
                <c:pt idx="12">
                  <c:v>3.638095238095238</c:v>
                </c:pt>
                <c:pt idx="13">
                  <c:v>2.8941025834149281</c:v>
                </c:pt>
                <c:pt idx="14">
                  <c:v>3.8695652173913042</c:v>
                </c:pt>
                <c:pt idx="15">
                  <c:v>3.0725947521865891</c:v>
                </c:pt>
                <c:pt idx="16">
                  <c:v>2.6582803161750528</c:v>
                </c:pt>
                <c:pt idx="17">
                  <c:v>3.0265588914549655</c:v>
                </c:pt>
                <c:pt idx="18">
                  <c:v>2.9419582338741219</c:v>
                </c:pt>
                <c:pt idx="19">
                  <c:v>3.4624999999999999</c:v>
                </c:pt>
                <c:pt idx="20">
                  <c:v>3.1642201357604138</c:v>
                </c:pt>
                <c:pt idx="21">
                  <c:v>3.7766129032258067</c:v>
                </c:pt>
                <c:pt idx="22">
                  <c:v>3.1084415584415583</c:v>
                </c:pt>
                <c:pt idx="23">
                  <c:v>2.4411487758945389</c:v>
                </c:pt>
                <c:pt idx="24">
                  <c:v>3.0984223300970872</c:v>
                </c:pt>
                <c:pt idx="25">
                  <c:v>2.9783836362000722</c:v>
                </c:pt>
                <c:pt idx="26">
                  <c:v>1.6543421052631579</c:v>
                </c:pt>
                <c:pt idx="27">
                  <c:v>2.3560975609756096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8-F440-A5ED-E7A469F16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636880"/>
        <c:axId val="211027504"/>
      </c:barChart>
      <c:catAx>
        <c:axId val="131463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27504"/>
        <c:crosses val="autoZero"/>
        <c:auto val="1"/>
        <c:lblAlgn val="ctr"/>
        <c:lblOffset val="100"/>
        <c:noMultiLvlLbl val="0"/>
      </c:catAx>
      <c:valAx>
        <c:axId val="21102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63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[2022-23-Grade-Distribution-Summary.xlsx]Pivot Table!PivotTable3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Amount of Students in Each UMW Department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8289862204724412E-2"/>
          <c:y val="9.9190035456094311E-2"/>
          <c:w val="0.89858982692021983"/>
          <c:h val="0.84299930282152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'Pivot Table'!$B$44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Table'!$A$45:$A$73</c:f>
              <c:strCache>
                <c:ptCount val="28"/>
                <c:pt idx="0">
                  <c:v>ADCP</c:v>
                </c:pt>
                <c:pt idx="1">
                  <c:v>ARTD</c:v>
                </c:pt>
                <c:pt idx="2">
                  <c:v>BIOL</c:v>
                </c:pt>
                <c:pt idx="3">
                  <c:v>BLST</c:v>
                </c:pt>
                <c:pt idx="4">
                  <c:v>BUSI</c:v>
                </c:pt>
                <c:pt idx="5">
                  <c:v>CHEM</c:v>
                </c:pt>
                <c:pt idx="6">
                  <c:v>CLPR</c:v>
                </c:pt>
                <c:pt idx="7">
                  <c:v>CPSC</c:v>
                </c:pt>
                <c:pt idx="8">
                  <c:v>CUIN</c:v>
                </c:pt>
                <c:pt idx="9">
                  <c:v>ECON</c:v>
                </c:pt>
                <c:pt idx="10">
                  <c:v>ENLS</c:v>
                </c:pt>
                <c:pt idx="11">
                  <c:v>ESGE</c:v>
                </c:pt>
                <c:pt idx="12">
                  <c:v>FLSP</c:v>
                </c:pt>
                <c:pt idx="13">
                  <c:v>GEOG</c:v>
                </c:pt>
                <c:pt idx="14">
                  <c:v>HEPE</c:v>
                </c:pt>
                <c:pt idx="15">
                  <c:v>HIPR</c:v>
                </c:pt>
                <c:pt idx="16">
                  <c:v>HISA</c:v>
                </c:pt>
                <c:pt idx="17">
                  <c:v>MATH</c:v>
                </c:pt>
                <c:pt idx="18">
                  <c:v>MDFL</c:v>
                </c:pt>
                <c:pt idx="19">
                  <c:v>MSCI</c:v>
                </c:pt>
                <c:pt idx="20">
                  <c:v>MUSC</c:v>
                </c:pt>
                <c:pt idx="21">
                  <c:v>NURS</c:v>
                </c:pt>
                <c:pt idx="22">
                  <c:v>PHYS</c:v>
                </c:pt>
                <c:pt idx="23">
                  <c:v>PSIA</c:v>
                </c:pt>
                <c:pt idx="24">
                  <c:v>PSYC</c:v>
                </c:pt>
                <c:pt idx="25">
                  <c:v>SOAN</c:v>
                </c:pt>
                <c:pt idx="26">
                  <c:v>THDA</c:v>
                </c:pt>
                <c:pt idx="27">
                  <c:v>WGST</c:v>
                </c:pt>
              </c:strCache>
            </c:strRef>
          </c:cat>
          <c:val>
            <c:numRef>
              <c:f>'Pivot Table'!$B$45:$B$73</c:f>
              <c:numCache>
                <c:formatCode>General</c:formatCode>
                <c:ptCount val="28"/>
                <c:pt idx="0">
                  <c:v>19</c:v>
                </c:pt>
                <c:pt idx="1">
                  <c:v>618</c:v>
                </c:pt>
                <c:pt idx="2">
                  <c:v>668</c:v>
                </c:pt>
                <c:pt idx="3">
                  <c:v>20</c:v>
                </c:pt>
                <c:pt idx="4">
                  <c:v>1483</c:v>
                </c:pt>
                <c:pt idx="5">
                  <c:v>403</c:v>
                </c:pt>
                <c:pt idx="6">
                  <c:v>677</c:v>
                </c:pt>
                <c:pt idx="7">
                  <c:v>814</c:v>
                </c:pt>
                <c:pt idx="8">
                  <c:v>368</c:v>
                </c:pt>
                <c:pt idx="9">
                  <c:v>420</c:v>
                </c:pt>
                <c:pt idx="10">
                  <c:v>1531</c:v>
                </c:pt>
                <c:pt idx="11">
                  <c:v>373</c:v>
                </c:pt>
                <c:pt idx="12">
                  <c:v>63</c:v>
                </c:pt>
                <c:pt idx="13">
                  <c:v>445</c:v>
                </c:pt>
                <c:pt idx="14">
                  <c:v>23</c:v>
                </c:pt>
                <c:pt idx="15">
                  <c:v>343</c:v>
                </c:pt>
                <c:pt idx="16">
                  <c:v>438</c:v>
                </c:pt>
                <c:pt idx="17">
                  <c:v>433</c:v>
                </c:pt>
                <c:pt idx="18">
                  <c:v>693</c:v>
                </c:pt>
                <c:pt idx="19">
                  <c:v>8</c:v>
                </c:pt>
                <c:pt idx="20">
                  <c:v>449</c:v>
                </c:pt>
                <c:pt idx="21">
                  <c:v>124</c:v>
                </c:pt>
                <c:pt idx="22">
                  <c:v>154</c:v>
                </c:pt>
                <c:pt idx="23">
                  <c:v>535</c:v>
                </c:pt>
                <c:pt idx="24">
                  <c:v>824</c:v>
                </c:pt>
                <c:pt idx="25">
                  <c:v>621</c:v>
                </c:pt>
                <c:pt idx="26">
                  <c:v>381</c:v>
                </c:pt>
                <c:pt idx="2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6-D240-A320-6F7A188F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008464"/>
        <c:axId val="771010176"/>
      </c:barChart>
      <c:catAx>
        <c:axId val="77100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010176"/>
        <c:crosses val="autoZero"/>
        <c:auto val="1"/>
        <c:lblAlgn val="ctr"/>
        <c:lblOffset val="100"/>
        <c:noMultiLvlLbl val="0"/>
      </c:catAx>
      <c:valAx>
        <c:axId val="77101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0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17</xdr:col>
      <xdr:colOff>0</xdr:colOff>
      <xdr:row>30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D0BD30-E4EB-8666-B683-95D99AE7B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800100</xdr:colOff>
      <xdr:row>31</xdr:row>
      <xdr:rowOff>165100</xdr:rowOff>
    </xdr:from>
    <xdr:to>
      <xdr:col>16</xdr:col>
      <xdr:colOff>800100</xdr:colOff>
      <xdr:row>54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CF5A08-541E-2732-2519-BB90E7DCB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ivia Kern" refreshedDate="45606.650224652774" createdVersion="8" refreshedVersion="8" minRefreshableVersion="3" recordCount="57" xr:uid="{B1483D1E-CB2C-5B4C-93AD-BB7364DF1A86}">
  <cacheSource type="worksheet">
    <worksheetSource name="Table1"/>
  </cacheSource>
  <cacheFields count="30">
    <cacheField name="Dept" numFmtId="0">
      <sharedItems containsBlank="1" count="29">
        <s v="ADCP"/>
        <s v="ARTD"/>
        <s v="BIOL"/>
        <s v="BLST"/>
        <s v="BUSI"/>
        <s v="CHEM"/>
        <s v="CLPR"/>
        <s v="CPSC"/>
        <s v="CUIN"/>
        <s v="ECON"/>
        <s v="ENLS"/>
        <s v="ESGE"/>
        <s v="FLSP"/>
        <s v="GEOG"/>
        <s v="HEPE"/>
        <s v="HIPR"/>
        <s v="HISA"/>
        <s v="MATH"/>
        <s v="MDFL"/>
        <s v="MSCI"/>
        <s v="MUSC"/>
        <s v="NURS"/>
        <s v="PHYS"/>
        <s v="PSIA"/>
        <s v="PSYC"/>
        <s v="SOAN"/>
        <s v="THDA"/>
        <s v="WGST"/>
        <m u="1"/>
      </sharedItems>
    </cacheField>
    <cacheField name="Course" numFmtId="0">
      <sharedItems count="57">
        <s v="LRSP"/>
        <s v="ARTH"/>
        <s v="ARTS"/>
        <s v="BIOL"/>
        <s v="BLST"/>
        <s v="ACCT"/>
        <s v="BLAW"/>
        <s v="BUAD"/>
        <s v="DSCI"/>
        <s v="FINC"/>
        <s v="MGMT"/>
        <s v="MIST"/>
        <s v="MKTG"/>
        <s v="CHEM"/>
        <s v="CLAS"/>
        <s v="CPRD"/>
        <s v="GREK"/>
        <s v="LATN"/>
        <s v="PHIL"/>
        <s v="RELG"/>
        <s v="CPSC"/>
        <s v="EDUC"/>
        <s v="ECON"/>
        <s v="COMM"/>
        <s v="DGST"/>
        <s v="ENGL"/>
        <s v="LING"/>
        <s v="EESC"/>
        <s v="EDSE"/>
        <s v="GEOG"/>
        <s v="GISC"/>
        <s v="HEED"/>
        <s v="HISP"/>
        <s v="AMST"/>
        <s v="HIST"/>
        <s v="MATH"/>
        <s v="ARAB"/>
        <s v="CHIN"/>
        <s v="FREN"/>
        <s v="GERM"/>
        <s v="ITAL"/>
        <s v="SPAN"/>
        <s v="MSCI"/>
        <s v="MUHL"/>
        <s v="MUPR"/>
        <s v="MUTC"/>
        <s v="MUTH"/>
        <s v="NURS"/>
        <s v="PHYS"/>
        <s v="INAF"/>
        <s v="PSCI"/>
        <s v="PSYC"/>
        <s v="ANTH"/>
        <s v="SOCG"/>
        <s v="DANC"/>
        <s v="THEA"/>
        <s v="WGST"/>
      </sharedItems>
    </cacheField>
    <cacheField name="#. Stud." numFmtId="0">
      <sharedItems containsSemiMixedTypes="0" containsString="0" containsNumber="1" containsInteger="1" minValue="1" maxValue="846" count="57">
        <n v="19"/>
        <n v="284"/>
        <n v="334"/>
        <n v="668"/>
        <n v="20"/>
        <n v="327"/>
        <n v="122"/>
        <n v="170"/>
        <n v="108"/>
        <n v="106"/>
        <n v="269"/>
        <n v="113"/>
        <n v="268"/>
        <n v="403"/>
        <n v="151"/>
        <n v="38"/>
        <n v="12"/>
        <n v="53"/>
        <n v="267"/>
        <n v="156"/>
        <n v="814"/>
        <n v="368"/>
        <n v="420"/>
        <n v="385"/>
        <n v="184"/>
        <n v="846"/>
        <n v="116"/>
        <n v="373"/>
        <n v="63"/>
        <n v="374"/>
        <n v="71"/>
        <n v="23"/>
        <n v="343"/>
        <n v="39"/>
        <n v="399"/>
        <n v="433"/>
        <n v="18"/>
        <n v="21"/>
        <n v="105"/>
        <n v="88"/>
        <n v="33"/>
        <n v="428"/>
        <n v="8"/>
        <n v="83"/>
        <n v="256"/>
        <n v="43"/>
        <n v="67"/>
        <n v="124"/>
        <n v="154"/>
        <n v="4"/>
        <n v="531"/>
        <n v="824"/>
        <n v="224"/>
        <n v="397"/>
        <n v="1"/>
        <n v="380"/>
        <n v="41"/>
      </sharedItems>
    </cacheField>
    <cacheField name="A #" numFmtId="0">
      <sharedItems containsSemiMixedTypes="0" containsString="0" containsNumber="1" containsInteger="1" minValue="0" maxValue="290"/>
    </cacheField>
    <cacheField name="A %" numFmtId="0">
      <sharedItems containsSemiMixedTypes="0" containsString="0" containsNumber="1" minValue="0" maxValue="82.608695652173907"/>
    </cacheField>
    <cacheField name="A- #" numFmtId="0">
      <sharedItems containsSemiMixedTypes="0" containsString="0" containsNumber="1" containsInteger="1" minValue="0" maxValue="127"/>
    </cacheField>
    <cacheField name="A- %" numFmtId="164">
      <sharedItems containsSemiMixedTypes="0" containsString="0" containsNumber="1" minValue="0" maxValue="23.8095238095238"/>
    </cacheField>
    <cacheField name="Tot. A%" numFmtId="10">
      <sharedItems containsSemiMixedTypes="0" containsString="0" containsNumber="1" minValue="0" maxValue="0.91304347826086951"/>
    </cacheField>
    <cacheField name="B+ #" numFmtId="0">
      <sharedItems containsSemiMixedTypes="0" containsString="0" containsNumber="1" containsInteger="1" minValue="0" maxValue="96"/>
    </cacheField>
    <cacheField name="B+ %" numFmtId="164">
      <sharedItems containsSemiMixedTypes="0" containsString="0" containsNumber="1" minValue="0" maxValue="23.8095238095238"/>
    </cacheField>
    <cacheField name="B #" numFmtId="0">
      <sharedItems containsSemiMixedTypes="0" containsString="0" containsNumber="1" containsInteger="1" minValue="0" maxValue="105"/>
    </cacheField>
    <cacheField name="B %" numFmtId="164">
      <sharedItems containsSemiMixedTypes="0" containsString="0" containsNumber="1" minValue="0" maxValue="25"/>
    </cacheField>
    <cacheField name="B- #" numFmtId="0">
      <sharedItems containsSemiMixedTypes="0" containsString="0" containsNumber="1" containsInteger="1" minValue="0" maxValue="71"/>
    </cacheField>
    <cacheField name="B- %" numFmtId="164">
      <sharedItems containsSemiMixedTypes="0" containsString="0" containsNumber="1" minValue="0" maxValue="21.052631578947398"/>
    </cacheField>
    <cacheField name="Tot. B %" numFmtId="10">
      <sharedItems containsSemiMixedTypes="0" containsString="0" containsNumber="1" minValue="0" maxValue="0.44360902255639095"/>
    </cacheField>
    <cacheField name="C+ #" numFmtId="0">
      <sharedItems containsSemiMixedTypes="0" containsString="0" containsNumber="1" containsInteger="1" minValue="0" maxValue="54"/>
    </cacheField>
    <cacheField name="C+ %" numFmtId="164">
      <sharedItems containsSemiMixedTypes="0" containsString="0" containsNumber="1" minValue="0" maxValue="15.1515151515152"/>
    </cacheField>
    <cacheField name="C #" numFmtId="0">
      <sharedItems containsSemiMixedTypes="0" containsString="0" containsNumber="1" containsInteger="1" minValue="0" maxValue="49"/>
    </cacheField>
    <cacheField name="C %" numFmtId="164">
      <sharedItems containsSemiMixedTypes="0" containsString="0" containsNumber="1" minValue="0" maxValue="25"/>
    </cacheField>
    <cacheField name="C- #" numFmtId="0">
      <sharedItems containsSemiMixedTypes="0" containsString="0" containsNumber="1" containsInteger="1" minValue="0" maxValue="39"/>
    </cacheField>
    <cacheField name="C- %" numFmtId="164">
      <sharedItems containsSemiMixedTypes="0" containsString="0" containsNumber="1" minValue="0" maxValue="12.1951219512195"/>
    </cacheField>
    <cacheField name="Tot. C %" numFmtId="10">
      <sharedItems containsSemiMixedTypes="0" containsString="0" containsNumber="1" minValue="0" maxValue="0.3"/>
    </cacheField>
    <cacheField name="D+ #" numFmtId="0">
      <sharedItems containsSemiMixedTypes="0" containsString="0" containsNumber="1" containsInteger="1" minValue="0" maxValue="17"/>
    </cacheField>
    <cacheField name="D+ %" numFmtId="164">
      <sharedItems containsSemiMixedTypes="0" containsString="0" containsNumber="1" minValue="0" maxValue="5.2631578947368398"/>
    </cacheField>
    <cacheField name="D #" numFmtId="0">
      <sharedItems containsSemiMixedTypes="0" containsString="0" containsNumber="1" containsInteger="1" minValue="0" maxValue="29"/>
    </cacheField>
    <cacheField name="D %" numFmtId="164">
      <sharedItems containsSemiMixedTypes="0" containsString="0" containsNumber="1" minValue="0" maxValue="16.6666666666667"/>
    </cacheField>
    <cacheField name="Tot. D %" numFmtId="10">
      <sharedItems containsSemiMixedTypes="0" containsString="0" containsNumber="1" minValue="0" maxValue="0.16666666666666666"/>
    </cacheField>
    <cacheField name="F #" numFmtId="0">
      <sharedItems containsSemiMixedTypes="0" containsString="0" containsNumber="1" containsInteger="1" minValue="0" maxValue="49"/>
    </cacheField>
    <cacheField name="F %" numFmtId="10">
      <sharedItems containsSemiMixedTypes="0" containsString="0" containsNumber="1" minValue="0" maxValue="1"/>
    </cacheField>
    <cacheField name="AVG GPA" numFmtId="2">
      <sharedItems containsSemiMixedTypes="0" containsString="0" containsNumber="1" minValue="0" maxValue="3.86956521739130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n v="3"/>
    <n v="15.789473684210501"/>
    <n v="4"/>
    <n v="21.052631578947398"/>
    <n v="0.36842105263157893"/>
    <n v="3"/>
    <n v="15.789473684210501"/>
    <n v="1"/>
    <n v="5.2631578947368398"/>
    <n v="4"/>
    <n v="21.052631578947398"/>
    <n v="0.42105263157894735"/>
    <n v="1"/>
    <n v="5.2631578947368398"/>
    <n v="1"/>
    <n v="5.2631578947368398"/>
    <n v="1"/>
    <n v="5.2631578947368398"/>
    <n v="0.15789473684210525"/>
    <n v="1"/>
    <n v="5.2631578947368398"/>
    <n v="0"/>
    <n v="0"/>
    <n v="5.2631578947368418E-2"/>
    <n v="0"/>
    <n v="0"/>
    <n v="3.0421052631578949"/>
  </r>
  <r>
    <x v="1"/>
    <x v="1"/>
    <x v="1"/>
    <n v="74"/>
    <n v="26.056338028169002"/>
    <n v="64"/>
    <n v="22.5352112676056"/>
    <n v="0.4859154929577465"/>
    <n v="29"/>
    <n v="10.2112676056338"/>
    <n v="29"/>
    <n v="10.2112676056338"/>
    <n v="25"/>
    <n v="8.8028169014084501"/>
    <n v="0.29225352112676056"/>
    <n v="15"/>
    <n v="5.28169014084507"/>
    <n v="13"/>
    <n v="4.5774647887323896"/>
    <n v="8"/>
    <n v="2.8169014084507"/>
    <n v="0.12676056338028169"/>
    <n v="3"/>
    <n v="1.05633802816901"/>
    <n v="8"/>
    <n v="2.8169014084507"/>
    <n v="3.873239436619718E-2"/>
    <n v="16"/>
    <n v="5.6300000000000003E-2"/>
    <n v="3.0598591549295775"/>
  </r>
  <r>
    <x v="1"/>
    <x v="2"/>
    <x v="2"/>
    <n v="178"/>
    <n v="53.293413173652702"/>
    <n v="69"/>
    <n v="20.6586826347305"/>
    <n v="0.73952095808383234"/>
    <n v="25"/>
    <n v="7.4850299401197598"/>
    <n v="24"/>
    <n v="7.1856287425149699"/>
    <n v="10"/>
    <n v="2.9940119760478998"/>
    <n v="0.17664670658682635"/>
    <n v="12"/>
    <n v="3.59281437125748"/>
    <n v="3"/>
    <n v="0.89820359281437101"/>
    <n v="3"/>
    <n v="0.89820359281437101"/>
    <n v="5.3892215568862277E-2"/>
    <n v="1"/>
    <n v="0.29940119760479"/>
    <n v="4"/>
    <n v="1.19760479041916"/>
    <n v="1.4970059880239521E-2"/>
    <n v="5"/>
    <n v="1.4999999999999999E-2"/>
    <n v="3.5712574850299403"/>
  </r>
  <r>
    <x v="2"/>
    <x v="3"/>
    <x v="3"/>
    <n v="145"/>
    <n v="21.706586826347301"/>
    <n v="55"/>
    <n v="8.2335329341317394"/>
    <n v="0.29940119760479039"/>
    <n v="75"/>
    <n v="11.227544910179599"/>
    <n v="92"/>
    <n v="13.772455089820401"/>
    <n v="71"/>
    <n v="10.628742514970099"/>
    <n v="0.35628742514970058"/>
    <n v="52"/>
    <n v="7.7844311377245496"/>
    <n v="49"/>
    <n v="7.3353293413173697"/>
    <n v="39"/>
    <n v="5.8383233532934096"/>
    <n v="0.20958083832335328"/>
    <n v="17"/>
    <n v="2.5449101796407199"/>
    <n v="24"/>
    <n v="3.59281437125748"/>
    <n v="6.1377245508982034E-2"/>
    <n v="49"/>
    <n v="7.3400000000000007E-2"/>
    <n v="2.7375748502994011"/>
  </r>
  <r>
    <x v="3"/>
    <x v="4"/>
    <x v="4"/>
    <n v="12"/>
    <n v="60"/>
    <n v="4"/>
    <n v="20"/>
    <n v="0.8"/>
    <n v="1"/>
    <n v="5"/>
    <n v="1"/>
    <n v="5"/>
    <n v="2"/>
    <n v="10"/>
    <n v="0.2"/>
    <n v="0"/>
    <n v="0"/>
    <n v="0"/>
    <n v="0"/>
    <n v="0"/>
    <n v="0"/>
    <n v="0"/>
    <n v="0"/>
    <n v="0"/>
    <n v="0"/>
    <n v="0"/>
    <n v="0"/>
    <n v="0"/>
    <n v="0"/>
    <n v="3.7250000000000001"/>
  </r>
  <r>
    <x v="4"/>
    <x v="5"/>
    <x v="5"/>
    <n v="74"/>
    <n v="22.629969418960201"/>
    <n v="37"/>
    <n v="11.3149847094801"/>
    <n v="0.33944954128440369"/>
    <n v="49"/>
    <n v="14.9847094801223"/>
    <n v="54"/>
    <n v="16.5137614678899"/>
    <n v="32"/>
    <n v="9.7859327217125394"/>
    <n v="0.41284403669724773"/>
    <n v="19"/>
    <n v="5.81039755351682"/>
    <n v="21"/>
    <n v="6.4220183486238502"/>
    <n v="14"/>
    <n v="4.2813455657492296"/>
    <n v="0.16513761467889909"/>
    <n v="5"/>
    <n v="1.5290519877675799"/>
    <n v="12"/>
    <n v="3.6697247706421998"/>
    <n v="5.1987767584097858E-2"/>
    <n v="10"/>
    <n v="3.0599999999999999E-2"/>
    <n v="2.9694189602446484"/>
  </r>
  <r>
    <x v="4"/>
    <x v="6"/>
    <x v="6"/>
    <n v="38"/>
    <n v="31.1475409836066"/>
    <n v="14"/>
    <n v="11.4754098360656"/>
    <n v="0.42622950819672129"/>
    <n v="9"/>
    <n v="7.3770491803278704"/>
    <n v="20"/>
    <n v="16.393442622950801"/>
    <n v="13"/>
    <n v="10.655737704918"/>
    <n v="0.34426229508196721"/>
    <n v="10"/>
    <n v="8.1967213114754092"/>
    <n v="8"/>
    <n v="6.5573770491803298"/>
    <n v="2"/>
    <n v="1.63934426229508"/>
    <n v="0.16393442622950818"/>
    <n v="1"/>
    <n v="0.81967213114754101"/>
    <n v="2"/>
    <n v="1.63934426229508"/>
    <n v="2.4590163934426229E-2"/>
    <n v="5"/>
    <n v="4.1000000000000002E-2"/>
    <n v="3.0680327868852459"/>
  </r>
  <r>
    <x v="4"/>
    <x v="7"/>
    <x v="7"/>
    <n v="43"/>
    <n v="25.294117647058801"/>
    <n v="12"/>
    <n v="7.0588235294117601"/>
    <n v="0.3235294117647059"/>
    <n v="10"/>
    <n v="5.8823529411764701"/>
    <n v="17"/>
    <n v="10"/>
    <n v="27"/>
    <n v="15.882352941176499"/>
    <n v="0.31764705882352939"/>
    <n v="18"/>
    <n v="10.588235294117601"/>
    <n v="25"/>
    <n v="14.705882352941201"/>
    <n v="8"/>
    <n v="4.7058823529411802"/>
    <n v="0.3"/>
    <n v="2"/>
    <n v="1.1764705882352899"/>
    <n v="4"/>
    <n v="2.3529411764705901"/>
    <n v="3.5294117647058823E-2"/>
    <n v="4"/>
    <n v="2.35E-2"/>
    <n v="2.8523529411764708"/>
  </r>
  <r>
    <x v="4"/>
    <x v="8"/>
    <x v="8"/>
    <n v="28"/>
    <n v="25.925925925925899"/>
    <n v="11"/>
    <n v="10.185185185185199"/>
    <n v="0.3611111111111111"/>
    <n v="13"/>
    <n v="12.037037037037001"/>
    <n v="13"/>
    <n v="12.037037037037001"/>
    <n v="11"/>
    <n v="10.185185185185199"/>
    <n v="0.34259259259259262"/>
    <n v="7"/>
    <n v="6.4814814814814801"/>
    <n v="6"/>
    <n v="5.5555555555555598"/>
    <n v="7"/>
    <n v="6.4814814814814801"/>
    <n v="0.18518518518518517"/>
    <n v="1"/>
    <n v="0.92592592592592604"/>
    <n v="6"/>
    <n v="5.5555555555555598"/>
    <n v="6.4814814814814811E-2"/>
    <n v="5"/>
    <n v="4.6300000000000001E-2"/>
    <n v="2.8851851851851853"/>
  </r>
  <r>
    <x v="4"/>
    <x v="9"/>
    <x v="9"/>
    <n v="45"/>
    <n v="42.452830188679201"/>
    <n v="18"/>
    <n v="16.981132075471699"/>
    <n v="0.59433962264150941"/>
    <n v="7"/>
    <n v="6.6037735849056602"/>
    <n v="10"/>
    <n v="9.4339622641509404"/>
    <n v="8"/>
    <n v="7.5471698113207504"/>
    <n v="0.23584905660377359"/>
    <n v="3"/>
    <n v="2.8301886792452802"/>
    <n v="5"/>
    <n v="4.7169811320754702"/>
    <n v="3"/>
    <n v="2.8301886792452802"/>
    <n v="0.10377358490566038"/>
    <n v="2"/>
    <n v="1.88679245283019"/>
    <n v="2"/>
    <n v="1.88679245283019"/>
    <n v="3.7735849056603772E-2"/>
    <n v="3"/>
    <n v="2.8299999999999999E-2"/>
    <n v="3.2820754716981133"/>
  </r>
  <r>
    <x v="4"/>
    <x v="10"/>
    <x v="10"/>
    <n v="92"/>
    <n v="34.200743494423797"/>
    <n v="43"/>
    <n v="15.985130111524199"/>
    <n v="0.5018587360594795"/>
    <n v="23"/>
    <n v="8.5501858736059493"/>
    <n v="51"/>
    <n v="18.959107806691399"/>
    <n v="19"/>
    <n v="7.0631970260222996"/>
    <n v="0.34572490706319703"/>
    <n v="20"/>
    <n v="7.43494423791822"/>
    <n v="7"/>
    <n v="2.6022304832713798"/>
    <n v="5"/>
    <n v="1.8587360594795499"/>
    <n v="0.11895910780669144"/>
    <n v="3"/>
    <n v="1.1152416356877299"/>
    <n v="4"/>
    <n v="1.4869888475836399"/>
    <n v="2.6022304832713755E-2"/>
    <n v="2"/>
    <n v="7.4000000000000003E-3"/>
    <n v="3.2851301115241638"/>
  </r>
  <r>
    <x v="4"/>
    <x v="11"/>
    <x v="11"/>
    <n v="26"/>
    <n v="23.008849557522101"/>
    <n v="24"/>
    <n v="21.2389380530973"/>
    <n v="0.44247787610619471"/>
    <n v="17"/>
    <n v="15.044247787610599"/>
    <n v="14"/>
    <n v="12.389380530973501"/>
    <n v="14"/>
    <n v="12.389380530973501"/>
    <n v="0.39823008849557523"/>
    <n v="5"/>
    <n v="4.4247787610619502"/>
    <n v="5"/>
    <n v="4.4247787610619502"/>
    <n v="3"/>
    <n v="2.65486725663717"/>
    <n v="0.11504424778761062"/>
    <n v="2"/>
    <n v="1.76991150442478"/>
    <n v="1"/>
    <n v="0.88495575221238898"/>
    <n v="2.6548672566371681E-2"/>
    <n v="2"/>
    <n v="1.77E-2"/>
    <n v="3.1761061946902656"/>
  </r>
  <r>
    <x v="4"/>
    <x v="12"/>
    <x v="12"/>
    <n v="87"/>
    <n v="32.462686567164198"/>
    <n v="40"/>
    <n v="14.9253731343284"/>
    <n v="0.47388059701492535"/>
    <n v="40"/>
    <n v="14.9253731343284"/>
    <n v="44"/>
    <n v="16.417910447761201"/>
    <n v="18"/>
    <n v="6.7164179104477597"/>
    <n v="0.38059701492537312"/>
    <n v="14"/>
    <n v="5.2238805970149196"/>
    <n v="9"/>
    <n v="3.3582089552238799"/>
    <n v="6"/>
    <n v="2.23880597014925"/>
    <n v="0.10820895522388059"/>
    <n v="1"/>
    <n v="0.37313432835820898"/>
    <n v="7"/>
    <n v="2.6119402985074598"/>
    <n v="2.9850746268656716E-2"/>
    <n v="2"/>
    <n v="7.4999999999999997E-3"/>
    <n v="3.2735074626865672"/>
  </r>
  <r>
    <x v="5"/>
    <x v="13"/>
    <x v="13"/>
    <n v="73"/>
    <n v="18.114143920595499"/>
    <n v="40"/>
    <n v="9.9255583126550899"/>
    <n v="0.28039702233250619"/>
    <n v="32"/>
    <n v="7.9404466501240698"/>
    <n v="60"/>
    <n v="14.8883374689826"/>
    <n v="33"/>
    <n v="8.1885856079404498"/>
    <n v="0.31017369727047145"/>
    <n v="35"/>
    <n v="8.6848635235732008"/>
    <n v="36"/>
    <n v="8.9330024813895808"/>
    <n v="27"/>
    <n v="6.6997518610421798"/>
    <n v="0.24317617866004962"/>
    <n v="17"/>
    <n v="4.2183622828784104"/>
    <n v="20"/>
    <n v="4.9627791563275396"/>
    <n v="9.1811414392059559E-2"/>
    <n v="30"/>
    <n v="7.4399999999999994E-2"/>
    <n v="2.6183622828784121"/>
  </r>
  <r>
    <x v="6"/>
    <x v="14"/>
    <x v="14"/>
    <n v="38"/>
    <n v="25.165562913907301"/>
    <n v="22"/>
    <n v="14.5695364238411"/>
    <n v="0.39735099337748342"/>
    <n v="12"/>
    <n v="7.9470198675496704"/>
    <n v="12"/>
    <n v="7.9470198675496704"/>
    <n v="16"/>
    <n v="10.596026490066199"/>
    <n v="0.26490066225165565"/>
    <n v="9"/>
    <n v="5.9602649006622501"/>
    <n v="11"/>
    <n v="7.2847682119205297"/>
    <n v="8"/>
    <n v="5.2980132450331103"/>
    <n v="0.18543046357615894"/>
    <n v="4"/>
    <n v="2.64900662251656"/>
    <n v="8"/>
    <n v="5.2980132450331103"/>
    <n v="7.9470198675496692E-2"/>
    <n v="11"/>
    <n v="7.2800000000000004E-2"/>
    <n v="2.7927152317880797"/>
  </r>
  <r>
    <x v="6"/>
    <x v="15"/>
    <x v="15"/>
    <n v="21"/>
    <n v="55.2631578947368"/>
    <n v="6"/>
    <n v="15.789473684210501"/>
    <n v="0.71052631578947367"/>
    <n v="0"/>
    <n v="0"/>
    <n v="6"/>
    <n v="15.789473684210501"/>
    <n v="1"/>
    <n v="2.6315789473684199"/>
    <n v="0.18421052631578946"/>
    <n v="0"/>
    <n v="0"/>
    <n v="2"/>
    <n v="5.2631578947368398"/>
    <n v="0"/>
    <n v="0"/>
    <n v="5.2631578947368418E-2"/>
    <n v="0"/>
    <n v="0"/>
    <n v="0"/>
    <n v="0"/>
    <n v="0"/>
    <n v="2"/>
    <n v="5.2600000000000001E-2"/>
    <n v="3.4447368421052631"/>
  </r>
  <r>
    <x v="6"/>
    <x v="16"/>
    <x v="16"/>
    <n v="5"/>
    <n v="41.6666666666667"/>
    <n v="1"/>
    <n v="8.3333333333333304"/>
    <n v="0.5"/>
    <n v="0"/>
    <n v="0"/>
    <n v="3"/>
    <n v="25"/>
    <n v="0"/>
    <n v="0"/>
    <n v="0.25"/>
    <n v="0"/>
    <n v="0"/>
    <n v="1"/>
    <n v="8.3333333333333304"/>
    <n v="0"/>
    <n v="0"/>
    <n v="8.3333333333333329E-2"/>
    <n v="0"/>
    <n v="0"/>
    <n v="2"/>
    <n v="16.6666666666667"/>
    <n v="0.16666666666666666"/>
    <n v="0"/>
    <n v="0"/>
    <n v="3.0583333333333331"/>
  </r>
  <r>
    <x v="6"/>
    <x v="17"/>
    <x v="17"/>
    <n v="18"/>
    <n v="33.962264150943398"/>
    <n v="5"/>
    <n v="9.4339622641509404"/>
    <n v="0.43396226415094341"/>
    <n v="3"/>
    <n v="5.6603773584905701"/>
    <n v="9"/>
    <n v="16.981132075471699"/>
    <n v="3"/>
    <n v="5.6603773584905701"/>
    <n v="0.28301886792452829"/>
    <n v="4"/>
    <n v="7.5471698113207504"/>
    <n v="3"/>
    <n v="5.6603773584905701"/>
    <n v="1"/>
    <n v="1.88679245283019"/>
    <n v="0.15094339622641509"/>
    <n v="0"/>
    <n v="0"/>
    <n v="2"/>
    <n v="3.7735849056603801"/>
    <n v="3.7735849056603772E-2"/>
    <n v="5"/>
    <n v="9.4299999999999995E-2"/>
    <n v="2.9132075471698111"/>
  </r>
  <r>
    <x v="6"/>
    <x v="18"/>
    <x v="18"/>
    <n v="79"/>
    <n v="29.5880149812734"/>
    <n v="35"/>
    <n v="13.1086142322097"/>
    <n v="0.42696629213483145"/>
    <n v="27"/>
    <n v="10.1123595505618"/>
    <n v="37"/>
    <n v="13.857677902621701"/>
    <n v="18"/>
    <n v="6.7415730337078603"/>
    <n v="0.30711610486891383"/>
    <n v="10"/>
    <n v="3.7453183520599298"/>
    <n v="23"/>
    <n v="8.6142322097378301"/>
    <n v="13"/>
    <n v="4.8689138576779003"/>
    <n v="0.17228464419475656"/>
    <n v="3"/>
    <n v="1.1235955056179801"/>
    <n v="3"/>
    <n v="1.1235955056179801"/>
    <n v="2.247191011235955E-2"/>
    <n v="19"/>
    <n v="7.1199999999999999E-2"/>
    <n v="2.9670411985018728"/>
  </r>
  <r>
    <x v="6"/>
    <x v="19"/>
    <x v="19"/>
    <n v="58"/>
    <n v="37.179487179487197"/>
    <n v="30"/>
    <n v="19.230769230769202"/>
    <n v="0.5641025641025641"/>
    <n v="13"/>
    <n v="8.3333333333333304"/>
    <n v="20"/>
    <n v="12.8205128205128"/>
    <n v="11"/>
    <n v="7.0512820512820502"/>
    <n v="0.28205128205128205"/>
    <n v="5"/>
    <n v="3.2051282051282"/>
    <n v="3"/>
    <n v="1.92307692307692"/>
    <n v="3"/>
    <n v="1.92307692307692"/>
    <n v="7.0512820512820512E-2"/>
    <n v="1"/>
    <n v="0.64102564102564097"/>
    <n v="2"/>
    <n v="1.2820512820512799"/>
    <n v="1.9230769230769232E-2"/>
    <n v="10"/>
    <n v="6.4100000000000004E-2"/>
    <n v="3.2147435897435899"/>
  </r>
  <r>
    <x v="7"/>
    <x v="20"/>
    <x v="20"/>
    <n v="290"/>
    <n v="35.626535626535599"/>
    <n v="109"/>
    <n v="13.3906633906634"/>
    <n v="0.49017199017199015"/>
    <n v="81"/>
    <n v="9.9508599508599502"/>
    <n v="92"/>
    <n v="11.302211302211299"/>
    <n v="56"/>
    <n v="6.8796068796068797"/>
    <n v="0.28132678132678135"/>
    <n v="44"/>
    <n v="5.4054054054054097"/>
    <n v="38"/>
    <n v="4.6683046683046703"/>
    <n v="23"/>
    <n v="2.8255528255528302"/>
    <n v="0.128992628992629"/>
    <n v="12"/>
    <n v="1.47420147420147"/>
    <n v="22"/>
    <n v="2.7027027027027"/>
    <n v="4.1769041769041768E-2"/>
    <n v="47"/>
    <n v="5.7700000000000001E-2"/>
    <n v="3.0856265356265355"/>
  </r>
  <r>
    <x v="8"/>
    <x v="21"/>
    <x v="21"/>
    <n v="222"/>
    <n v="60.326086956521699"/>
    <n v="69"/>
    <n v="18.75"/>
    <n v="0.79076086956521741"/>
    <n v="24"/>
    <n v="6.5217391304347796"/>
    <n v="16"/>
    <n v="4.3478260869565197"/>
    <n v="13"/>
    <n v="3.5326086956521698"/>
    <n v="0.14402173913043478"/>
    <n v="2"/>
    <n v="0.54347826086956497"/>
    <n v="8"/>
    <n v="2.1739130434782599"/>
    <n v="3"/>
    <n v="0.815217391304348"/>
    <n v="3.5326086956521736E-2"/>
    <n v="1"/>
    <n v="0.27173913043478298"/>
    <n v="1"/>
    <n v="0.27173913043478298"/>
    <n v="5.434782608695652E-3"/>
    <n v="9"/>
    <n v="2.4500000000000001E-2"/>
    <n v="3.6239130434782609"/>
  </r>
  <r>
    <x v="9"/>
    <x v="22"/>
    <x v="22"/>
    <n v="88"/>
    <n v="20.952380952380999"/>
    <n v="56"/>
    <n v="13.3333333333333"/>
    <n v="0.34285714285714286"/>
    <n v="37"/>
    <n v="8.8095238095238102"/>
    <n v="55"/>
    <n v="13.0952380952381"/>
    <n v="44"/>
    <n v="10.476190476190499"/>
    <n v="0.32380952380952382"/>
    <n v="34"/>
    <n v="8.0952380952380896"/>
    <n v="29"/>
    <n v="6.9047619047619104"/>
    <n v="25"/>
    <n v="5.9523809523809499"/>
    <n v="0.20952380952380953"/>
    <n v="15"/>
    <n v="3.5714285714285698"/>
    <n v="18"/>
    <n v="4.28571428571429"/>
    <n v="7.857142857142857E-2"/>
    <n v="19"/>
    <n v="4.5199999999999997E-2"/>
    <n v="2.8126190476190476"/>
  </r>
  <r>
    <x v="10"/>
    <x v="23"/>
    <x v="23"/>
    <n v="198"/>
    <n v="51.428571428571402"/>
    <n v="52"/>
    <n v="13.5064935064935"/>
    <n v="0.64935064935064934"/>
    <n v="43"/>
    <n v="11.168831168831201"/>
    <n v="50"/>
    <n v="12.987012987012999"/>
    <n v="14"/>
    <n v="3.6363636363636398"/>
    <n v="0.2779220779220779"/>
    <n v="9"/>
    <n v="2.3376623376623402"/>
    <n v="9"/>
    <n v="2.3376623376623402"/>
    <n v="4"/>
    <n v="1.03896103896104"/>
    <n v="5.7142857142857141E-2"/>
    <n v="1"/>
    <n v="0.25974025974025999"/>
    <n v="0"/>
    <n v="0"/>
    <n v="2.5974025974025974E-3"/>
    <n v="5"/>
    <n v="1.2999999999999999E-2"/>
    <n v="3.5348051948051946"/>
  </r>
  <r>
    <x v="10"/>
    <x v="24"/>
    <x v="24"/>
    <n v="88"/>
    <n v="47.826086956521699"/>
    <n v="33"/>
    <n v="17.934782608695699"/>
    <n v="0.65760869565217395"/>
    <n v="11"/>
    <n v="5.9782608695652204"/>
    <n v="18"/>
    <n v="9.7826086956521703"/>
    <n v="13"/>
    <n v="7.0652173913043503"/>
    <n v="0.22826086956521738"/>
    <n v="6"/>
    <n v="3.2608695652173898"/>
    <n v="3"/>
    <n v="1.6304347826087"/>
    <n v="3"/>
    <n v="1.6304347826087"/>
    <n v="6.5217391304347824E-2"/>
    <n v="3"/>
    <n v="1.6304347826087"/>
    <n v="2"/>
    <n v="1.0869565217391299"/>
    <n v="2.717391304347826E-2"/>
    <n v="4"/>
    <n v="2.1700000000000001E-2"/>
    <n v="3.4255434782608694"/>
  </r>
  <r>
    <x v="10"/>
    <x v="25"/>
    <x v="25"/>
    <n v="284"/>
    <n v="33.569739952718699"/>
    <n v="127"/>
    <n v="15.0118203309693"/>
    <n v="0.48581560283687941"/>
    <n v="96"/>
    <n v="11.3475177304965"/>
    <n v="105"/>
    <n v="12.411347517730499"/>
    <n v="54"/>
    <n v="6.3829787234042596"/>
    <n v="0.30141843971631205"/>
    <n v="39"/>
    <n v="4.6099290780141802"/>
    <n v="44"/>
    <n v="5.20094562647754"/>
    <n v="17"/>
    <n v="2.0094562647754102"/>
    <n v="0.1182033096926714"/>
    <n v="17"/>
    <n v="2.0094562647754102"/>
    <n v="15"/>
    <n v="1.7730496453900699"/>
    <n v="3.7825059101654845E-2"/>
    <n v="48"/>
    <n v="5.67E-2"/>
    <n v="3.1054373522458629"/>
  </r>
  <r>
    <x v="10"/>
    <x v="26"/>
    <x v="26"/>
    <n v="46"/>
    <n v="39.655172413793103"/>
    <n v="20"/>
    <n v="17.241379310344801"/>
    <n v="0.56896551724137934"/>
    <n v="10"/>
    <n v="8.6206896551724093"/>
    <n v="16"/>
    <n v="13.7931034482759"/>
    <n v="8"/>
    <n v="6.8965517241379297"/>
    <n v="0.29310344827586204"/>
    <n v="2"/>
    <n v="1.72413793103448"/>
    <n v="6"/>
    <n v="5.1724137931034502"/>
    <n v="2"/>
    <n v="1.72413793103448"/>
    <n v="8.6206896551724144E-2"/>
    <n v="0"/>
    <n v="0"/>
    <n v="1"/>
    <n v="0.86206896551724099"/>
    <n v="8.6206896551724137E-3"/>
    <n v="5"/>
    <n v="4.3099999999999999E-2"/>
    <n v="3.2896551724137932"/>
  </r>
  <r>
    <x v="11"/>
    <x v="27"/>
    <x v="27"/>
    <n v="71"/>
    <n v="19.034852546916898"/>
    <n v="43"/>
    <n v="11.5281501340483"/>
    <n v="0.30563002680965146"/>
    <n v="32"/>
    <n v="8.5790884718498699"/>
    <n v="46"/>
    <n v="12.332439678284199"/>
    <n v="34"/>
    <n v="9.1152815013404798"/>
    <n v="0.30026809651474529"/>
    <n v="36"/>
    <n v="9.6514745308311003"/>
    <n v="29"/>
    <n v="7.77479892761394"/>
    <n v="16"/>
    <n v="4.2895442359249296"/>
    <n v="0.21715817694369974"/>
    <n v="16"/>
    <n v="4.2895442359249296"/>
    <n v="29"/>
    <n v="7.77479892761394"/>
    <n v="0.12064343163538874"/>
    <n v="21"/>
    <n v="5.6300000000000003E-2"/>
    <n v="2.6710455764075065"/>
  </r>
  <r>
    <x v="12"/>
    <x v="28"/>
    <x v="28"/>
    <n v="43"/>
    <n v="68.253968253968296"/>
    <n v="6"/>
    <n v="9.5238095238095202"/>
    <n v="0.77777777777777779"/>
    <n v="6"/>
    <n v="9.5238095238095202"/>
    <n v="1"/>
    <n v="1.5873015873015901"/>
    <n v="2"/>
    <n v="3.17460317460317"/>
    <n v="0.14285714285714285"/>
    <n v="0"/>
    <n v="0"/>
    <n v="0"/>
    <n v="0"/>
    <n v="4"/>
    <n v="6.3492063492063497"/>
    <n v="6.3492063492063489E-2"/>
    <n v="0"/>
    <n v="0"/>
    <n v="0"/>
    <n v="0"/>
    <n v="0"/>
    <n v="1"/>
    <n v="1.5900000000000001E-2"/>
    <n v="3.638095238095238"/>
  </r>
  <r>
    <x v="13"/>
    <x v="29"/>
    <x v="29"/>
    <n v="53"/>
    <n v="14.1711229946524"/>
    <n v="53"/>
    <n v="14.1711229946524"/>
    <n v="0.28342245989304815"/>
    <n v="34"/>
    <n v="9.0909090909090899"/>
    <n v="76"/>
    <n v="20.320855614973301"/>
    <n v="35"/>
    <n v="9.3582887700534805"/>
    <n v="0.38770053475935828"/>
    <n v="22"/>
    <n v="5.8823529411764701"/>
    <n v="40"/>
    <n v="10.695187165775399"/>
    <n v="19"/>
    <n v="5.0802139037433198"/>
    <n v="0.21657754010695188"/>
    <n v="5"/>
    <n v="1.33689839572193"/>
    <n v="19"/>
    <n v="5.0802139037433198"/>
    <n v="6.4171122994652413E-2"/>
    <n v="18"/>
    <n v="4.8099999999999997E-2"/>
    <n v="2.7572192513368985"/>
  </r>
  <r>
    <x v="13"/>
    <x v="30"/>
    <x v="30"/>
    <n v="17"/>
    <n v="23.943661971830998"/>
    <n v="14"/>
    <n v="19.7183098591549"/>
    <n v="0.43661971830985913"/>
    <n v="10"/>
    <n v="14.084507042253501"/>
    <n v="12"/>
    <n v="16.901408450704199"/>
    <n v="4"/>
    <n v="5.6338028169014098"/>
    <n v="0.36619718309859156"/>
    <n v="3"/>
    <n v="4.2253521126760596"/>
    <n v="3"/>
    <n v="4.2253521126760596"/>
    <n v="1"/>
    <n v="1.40845070422535"/>
    <n v="9.8591549295774641E-2"/>
    <n v="0"/>
    <n v="0"/>
    <n v="1"/>
    <n v="1.40845070422535"/>
    <n v="1.4084507042253521E-2"/>
    <n v="6"/>
    <n v="8.4500000000000006E-2"/>
    <n v="3.0309859154929577"/>
  </r>
  <r>
    <x v="14"/>
    <x v="31"/>
    <x v="31"/>
    <n v="19"/>
    <n v="82.608695652173907"/>
    <n v="2"/>
    <n v="8.6956521739130395"/>
    <n v="0.91304347826086951"/>
    <n v="1"/>
    <n v="4.3478260869565197"/>
    <n v="0"/>
    <n v="0"/>
    <n v="0"/>
    <n v="0"/>
    <n v="4.3478260869565216E-2"/>
    <n v="1"/>
    <n v="4.3478260869565197"/>
    <n v="0"/>
    <n v="0"/>
    <n v="0"/>
    <n v="0"/>
    <n v="4.3478260869565216E-2"/>
    <n v="0"/>
    <n v="0"/>
    <n v="0"/>
    <n v="0"/>
    <n v="0"/>
    <n v="0"/>
    <n v="0"/>
    <n v="3.8695652173913042"/>
  </r>
  <r>
    <x v="15"/>
    <x v="32"/>
    <x v="32"/>
    <n v="78"/>
    <n v="22.740524781341101"/>
    <n v="60"/>
    <n v="17.492711370262398"/>
    <n v="0.40233236151603496"/>
    <n v="49"/>
    <n v="14.285714285714301"/>
    <n v="54"/>
    <n v="15.7434402332362"/>
    <n v="28"/>
    <n v="8.1632653061224492"/>
    <n v="0.38192419825072887"/>
    <n v="27"/>
    <n v="7.8717201166180804"/>
    <n v="15"/>
    <n v="4.3731778425655996"/>
    <n v="10"/>
    <n v="2.9154518950437298"/>
    <n v="0.15160349854227406"/>
    <n v="5"/>
    <n v="1.45772594752187"/>
    <n v="5"/>
    <n v="1.45772594752187"/>
    <n v="2.9154518950437316E-2"/>
    <n v="12"/>
    <n v="3.5000000000000003E-2"/>
    <n v="3.0725947521865891"/>
  </r>
  <r>
    <x v="16"/>
    <x v="33"/>
    <x v="33"/>
    <n v="5"/>
    <n v="12.8205128205128"/>
    <n v="3"/>
    <n v="7.6923076923076898"/>
    <n v="0.20512820512820512"/>
    <n v="3"/>
    <n v="7.6923076923076898"/>
    <n v="5"/>
    <n v="12.8205128205128"/>
    <n v="7"/>
    <n v="17.948717948717899"/>
    <n v="0.38461538461538464"/>
    <n v="5"/>
    <n v="12.8205128205128"/>
    <n v="5"/>
    <n v="12.8205128205128"/>
    <n v="0"/>
    <n v="0"/>
    <n v="0.25641025641025639"/>
    <n v="0"/>
    <n v="0"/>
    <n v="2"/>
    <n v="5.1282051282051304"/>
    <n v="5.128205128205128E-2"/>
    <n v="4"/>
    <n v="0.1026"/>
    <n v="2.523076923076923"/>
  </r>
  <r>
    <x v="16"/>
    <x v="34"/>
    <x v="34"/>
    <n v="50"/>
    <n v="12.531328320802"/>
    <n v="58"/>
    <n v="14.5363408521303"/>
    <n v="0.27067669172932329"/>
    <n v="53"/>
    <n v="13.2832080200501"/>
    <n v="87"/>
    <n v="21.804511278195498"/>
    <n v="37"/>
    <n v="9.2731829573934803"/>
    <n v="0.44360902255639095"/>
    <n v="23"/>
    <n v="5.7644110275689204"/>
    <n v="26"/>
    <n v="6.51629072681704"/>
    <n v="21"/>
    <n v="5.2631578947368398"/>
    <n v="0.17543859649122806"/>
    <n v="12"/>
    <n v="3.0075187969924801"/>
    <n v="8"/>
    <n v="2.0050125313283198"/>
    <n v="5.0125313283208017E-2"/>
    <n v="24"/>
    <n v="6.0199999999999997E-2"/>
    <n v="2.793483709273183"/>
  </r>
  <r>
    <x v="17"/>
    <x v="35"/>
    <x v="35"/>
    <n v="145"/>
    <n v="33.487297921478103"/>
    <n v="47"/>
    <n v="10.8545034642032"/>
    <n v="0.44341801385681295"/>
    <n v="48"/>
    <n v="11.0854503464203"/>
    <n v="51"/>
    <n v="11.7782909930716"/>
    <n v="28"/>
    <n v="6.4665127020785196"/>
    <n v="0.29330254041570436"/>
    <n v="31"/>
    <n v="7.1593533487297902"/>
    <n v="19"/>
    <n v="4.3879907621247103"/>
    <n v="19"/>
    <n v="4.3879907621247103"/>
    <n v="0.15935334872979215"/>
    <n v="10"/>
    <n v="2.3094688221709001"/>
    <n v="15"/>
    <n v="3.4642032332563502"/>
    <n v="5.7736720554272515E-2"/>
    <n v="20"/>
    <n v="4.6199999999999998E-2"/>
    <n v="3.0265588914549655"/>
  </r>
  <r>
    <x v="18"/>
    <x v="36"/>
    <x v="36"/>
    <n v="9"/>
    <n v="50"/>
    <n v="1"/>
    <n v="5.5555555555555598"/>
    <n v="0.55555555555555558"/>
    <n v="1"/>
    <n v="5.5555555555555598"/>
    <n v="3"/>
    <n v="16.6666666666667"/>
    <n v="0"/>
    <n v="0"/>
    <n v="0.22222222222222221"/>
    <n v="1"/>
    <n v="5.5555555555555598"/>
    <n v="1"/>
    <n v="5.5555555555555598"/>
    <n v="0"/>
    <n v="0"/>
    <n v="0.1111111111111111"/>
    <n v="0"/>
    <n v="0"/>
    <n v="1"/>
    <n v="5.5555555555555598"/>
    <n v="5.5555555555555552E-2"/>
    <n v="1"/>
    <n v="5.5599999999999997E-2"/>
    <n v="3.1833333333333331"/>
  </r>
  <r>
    <x v="18"/>
    <x v="37"/>
    <x v="37"/>
    <n v="8"/>
    <n v="38.095238095238102"/>
    <n v="5"/>
    <n v="23.8095238095238"/>
    <n v="0.61904761904761907"/>
    <n v="5"/>
    <n v="23.8095238095238"/>
    <n v="1"/>
    <n v="4.7619047619047601"/>
    <n v="2"/>
    <n v="9.5238095238095202"/>
    <n v="0.38095238095238093"/>
    <n v="0"/>
    <n v="0"/>
    <n v="0"/>
    <n v="0"/>
    <n v="0"/>
    <n v="0"/>
    <n v="0"/>
    <n v="0"/>
    <n v="0"/>
    <n v="0"/>
    <n v="0"/>
    <n v="0"/>
    <n v="0"/>
    <n v="0"/>
    <n v="3.5904761904761906"/>
  </r>
  <r>
    <x v="18"/>
    <x v="38"/>
    <x v="38"/>
    <n v="16"/>
    <n v="15.2380952380952"/>
    <n v="15"/>
    <n v="14.285714285714301"/>
    <n v="0.29523809523809524"/>
    <n v="7"/>
    <n v="6.6666666666666696"/>
    <n v="6"/>
    <n v="5.71428571428571"/>
    <n v="8"/>
    <n v="7.6190476190476204"/>
    <n v="0.2"/>
    <n v="8"/>
    <n v="7.6190476190476204"/>
    <n v="11"/>
    <n v="10.476190476190499"/>
    <n v="3"/>
    <n v="2.8571428571428599"/>
    <n v="0.20952380952380953"/>
    <n v="3"/>
    <n v="2.8571428571428599"/>
    <n v="8"/>
    <n v="7.6190476190476204"/>
    <n v="0.10476190476190476"/>
    <n v="20"/>
    <n v="0.1905"/>
    <n v="2.2819047619047619"/>
  </r>
  <r>
    <x v="18"/>
    <x v="39"/>
    <x v="39"/>
    <n v="37"/>
    <n v="42.045454545454497"/>
    <n v="14"/>
    <n v="15.909090909090899"/>
    <n v="0.57954545454545459"/>
    <n v="6"/>
    <n v="6.8181818181818201"/>
    <n v="8"/>
    <n v="9.0909090909090899"/>
    <n v="2"/>
    <n v="2.2727272727272698"/>
    <n v="0.18181818181818182"/>
    <n v="1"/>
    <n v="1.13636363636364"/>
    <n v="1"/>
    <n v="1.13636363636364"/>
    <n v="6"/>
    <n v="6.8181818181818201"/>
    <n v="9.0909090909090912E-2"/>
    <n v="3"/>
    <n v="3.4090909090909101"/>
    <n v="5"/>
    <n v="5.6818181818181799"/>
    <n v="9.0909090909090912E-2"/>
    <n v="5"/>
    <n v="5.6800000000000003E-2"/>
    <n v="3.0954545454545452"/>
  </r>
  <r>
    <x v="18"/>
    <x v="40"/>
    <x v="40"/>
    <n v="11"/>
    <n v="33.3333333333333"/>
    <n v="0"/>
    <n v="0"/>
    <n v="0.33333333333333331"/>
    <n v="2"/>
    <n v="6.0606060606060597"/>
    <n v="4"/>
    <n v="12.1212121212121"/>
    <n v="3"/>
    <n v="9.0909090909090899"/>
    <n v="0.27272727272727271"/>
    <n v="5"/>
    <n v="15.1515151515152"/>
    <n v="1"/>
    <n v="3.0303030303030298"/>
    <n v="0"/>
    <n v="0"/>
    <n v="0.18181818181818182"/>
    <n v="1"/>
    <n v="3.0303030303030298"/>
    <n v="2"/>
    <n v="6.0606060606060597"/>
    <n v="9.0909090909090912E-2"/>
    <n v="4"/>
    <n v="0.1212"/>
    <n v="2.6515151515151514"/>
  </r>
  <r>
    <x v="18"/>
    <x v="41"/>
    <x v="41"/>
    <n v="85"/>
    <n v="19.859813084112101"/>
    <n v="77"/>
    <n v="17.990654205607498"/>
    <n v="0.37850467289719625"/>
    <n v="57"/>
    <n v="13.317757009345801"/>
    <n v="47"/>
    <n v="10.981308411215"/>
    <n v="31"/>
    <n v="7.2429906542056104"/>
    <n v="0.31542056074766356"/>
    <n v="26"/>
    <n v="6.0747663551401896"/>
    <n v="23"/>
    <n v="5.3738317757009302"/>
    <n v="28"/>
    <n v="6.5420560747663501"/>
    <n v="0.17990654205607476"/>
    <n v="11"/>
    <n v="2.5700934579439201"/>
    <n v="14"/>
    <n v="3.2710280373831799"/>
    <n v="5.8411214953271028E-2"/>
    <n v="29"/>
    <n v="6.7799999999999999E-2"/>
    <n v="2.8490654205607475"/>
  </r>
  <r>
    <x v="19"/>
    <x v="42"/>
    <x v="42"/>
    <n v="5"/>
    <n v="62.5"/>
    <n v="1"/>
    <n v="12.5"/>
    <n v="0.75"/>
    <n v="0"/>
    <n v="0"/>
    <n v="0"/>
    <n v="0"/>
    <n v="0"/>
    <n v="0"/>
    <n v="0"/>
    <n v="0"/>
    <n v="0"/>
    <n v="2"/>
    <n v="25"/>
    <n v="0"/>
    <n v="0"/>
    <n v="0.25"/>
    <n v="0"/>
    <n v="0"/>
    <n v="0"/>
    <n v="0"/>
    <n v="0"/>
    <n v="0"/>
    <n v="0"/>
    <n v="3.4624999999999999"/>
  </r>
  <r>
    <x v="20"/>
    <x v="43"/>
    <x v="43"/>
    <n v="20"/>
    <n v="24.096385542168701"/>
    <n v="6"/>
    <n v="7.2289156626505999"/>
    <n v="0.31325301204819278"/>
    <n v="5"/>
    <n v="6.0240963855421699"/>
    <n v="10"/>
    <n v="12.048192771084301"/>
    <n v="6"/>
    <n v="7.2289156626505999"/>
    <n v="0.25301204819277107"/>
    <n v="2"/>
    <n v="2.4096385542168699"/>
    <n v="10"/>
    <n v="12.048192771084301"/>
    <n v="3"/>
    <n v="3.6144578313253"/>
    <n v="0.18072289156626506"/>
    <n v="3"/>
    <n v="3.6144578313253"/>
    <n v="7"/>
    <n v="8.4337349397590398"/>
    <n v="0.12048192771084337"/>
    <n v="11"/>
    <n v="0.13250000000000001"/>
    <n v="2.4759036144578315"/>
  </r>
  <r>
    <x v="20"/>
    <x v="44"/>
    <x v="44"/>
    <n v="189"/>
    <n v="73.828125"/>
    <n v="20"/>
    <n v="7.8125"/>
    <n v="0.81640625"/>
    <n v="11"/>
    <n v="4.296875"/>
    <n v="18"/>
    <n v="7.03125"/>
    <n v="9"/>
    <n v="3.515625"/>
    <n v="0.1484375"/>
    <n v="2"/>
    <n v="0.78125"/>
    <n v="3"/>
    <n v="1.171875"/>
    <n v="2"/>
    <n v="0.78125"/>
    <n v="2.734375E-2"/>
    <n v="0"/>
    <n v="0"/>
    <n v="0"/>
    <n v="0"/>
    <n v="0"/>
    <n v="2"/>
    <n v="7.7999999999999996E-3"/>
    <n v="3.7445312500000001"/>
  </r>
  <r>
    <x v="20"/>
    <x v="45"/>
    <x v="45"/>
    <n v="19"/>
    <n v="44.1860465116279"/>
    <n v="2"/>
    <n v="4.6511627906976702"/>
    <n v="0.48837209302325579"/>
    <n v="5"/>
    <n v="11.6279069767442"/>
    <n v="10"/>
    <n v="23.255813953488399"/>
    <n v="0"/>
    <n v="0"/>
    <n v="0.34883720930232559"/>
    <n v="0"/>
    <n v="0"/>
    <n v="5"/>
    <n v="11.6279069767442"/>
    <n v="0"/>
    <n v="0"/>
    <n v="0.11627906976744186"/>
    <n v="0"/>
    <n v="0"/>
    <n v="1"/>
    <n v="2.32558139534884"/>
    <n v="2.3255813953488372E-2"/>
    <n v="1"/>
    <n v="2.3300000000000001E-2"/>
    <n v="3.2767441860465114"/>
  </r>
  <r>
    <x v="20"/>
    <x v="46"/>
    <x v="46"/>
    <n v="30"/>
    <n v="44.776119402985103"/>
    <n v="4"/>
    <n v="5.9701492537313401"/>
    <n v="0.5074626865671642"/>
    <n v="2"/>
    <n v="2.98507462686567"/>
    <n v="12"/>
    <n v="17.910447761194"/>
    <n v="4"/>
    <n v="5.9701492537313401"/>
    <n v="0.26865671641791045"/>
    <n v="6"/>
    <n v="8.9552238805970106"/>
    <n v="2"/>
    <n v="2.98507462686567"/>
    <n v="1"/>
    <n v="1.4925373134328399"/>
    <n v="0.13432835820895522"/>
    <n v="0"/>
    <n v="0"/>
    <n v="4"/>
    <n v="5.9701492537313401"/>
    <n v="5.9701492537313432E-2"/>
    <n v="2"/>
    <n v="2.9899999999999999E-2"/>
    <n v="3.1597014925373132"/>
  </r>
  <r>
    <x v="21"/>
    <x v="47"/>
    <x v="47"/>
    <n v="98"/>
    <n v="79.0322580645161"/>
    <n v="12"/>
    <n v="9.67741935483871"/>
    <n v="0.88709677419354838"/>
    <n v="3"/>
    <n v="2.4193548387096802"/>
    <n v="1"/>
    <n v="0.80645161290322598"/>
    <n v="3"/>
    <n v="2.4193548387096802"/>
    <n v="5.6451612903225805E-2"/>
    <n v="3"/>
    <n v="2.4193548387096802"/>
    <n v="2"/>
    <n v="1.61290322580645"/>
    <n v="0"/>
    <n v="0"/>
    <n v="4.0322580645161289E-2"/>
    <n v="0"/>
    <n v="0"/>
    <n v="0"/>
    <n v="0"/>
    <n v="0"/>
    <n v="2"/>
    <n v="1.61E-2"/>
    <n v="3.7766129032258067"/>
  </r>
  <r>
    <x v="22"/>
    <x v="48"/>
    <x v="48"/>
    <n v="43"/>
    <n v="27.9220779220779"/>
    <n v="17"/>
    <n v="11.038961038961"/>
    <n v="0.38961038961038963"/>
    <n v="25"/>
    <n v="16.2337662337662"/>
    <n v="24"/>
    <n v="15.5844155844156"/>
    <n v="18"/>
    <n v="11.6883116883117"/>
    <n v="0.43506493506493504"/>
    <n v="2"/>
    <n v="1.2987012987013"/>
    <n v="10"/>
    <n v="6.4935064935064899"/>
    <n v="5"/>
    <n v="3.2467532467532498"/>
    <n v="0.11038961038961038"/>
    <n v="2"/>
    <n v="1.2987012987013"/>
    <n v="5"/>
    <n v="3.2467532467532498"/>
    <n v="4.5454545454545456E-2"/>
    <n v="3"/>
    <n v="1.95E-2"/>
    <n v="3.1084415584415583"/>
  </r>
  <r>
    <x v="23"/>
    <x v="49"/>
    <x v="49"/>
    <n v="1"/>
    <n v="50"/>
    <n v="0"/>
    <n v="0"/>
    <n v="0.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.5"/>
    <n v="2"/>
  </r>
  <r>
    <x v="23"/>
    <x v="50"/>
    <x v="50"/>
    <n v="103"/>
    <n v="19.397363465160101"/>
    <n v="68"/>
    <n v="12.8060263653484"/>
    <n v="0.32203389830508472"/>
    <n v="74"/>
    <n v="13.9359698681733"/>
    <n v="96"/>
    <n v="18.079096045197701"/>
    <n v="58"/>
    <n v="10.922787193973599"/>
    <n v="0.42937853107344631"/>
    <n v="25"/>
    <n v="4.70809792843691"/>
    <n v="30"/>
    <n v="5.6497175141242897"/>
    <n v="13"/>
    <n v="2.4482109227871902"/>
    <n v="0.128060263653484"/>
    <n v="15"/>
    <n v="2.8248587570621502"/>
    <n v="19"/>
    <n v="3.5781544256120501"/>
    <n v="6.4030131826741998E-2"/>
    <n v="30"/>
    <n v="5.6500000000000002E-2"/>
    <n v="2.8822975517890774"/>
  </r>
  <r>
    <x v="24"/>
    <x v="51"/>
    <x v="51"/>
    <n v="278"/>
    <n v="33.737864077669897"/>
    <n v="120"/>
    <n v="14.5631067961165"/>
    <n v="0.48300970873786409"/>
    <n v="85"/>
    <n v="10.315533980582501"/>
    <n v="96"/>
    <n v="11.6504854368932"/>
    <n v="50"/>
    <n v="6.0679611650485397"/>
    <n v="0.2803398058252427"/>
    <n v="54"/>
    <n v="6.55339805825243"/>
    <n v="47"/>
    <n v="5.7038834951456296"/>
    <n v="19"/>
    <n v="2.3058252427184498"/>
    <n v="0.14563106796116504"/>
    <n v="17"/>
    <n v="2.0631067961165099"/>
    <n v="21"/>
    <n v="2.5485436893203901"/>
    <n v="4.6116504854368932E-2"/>
    <n v="37"/>
    <n v="4.4900000000000002E-2"/>
    <n v="3.0984223300970872"/>
  </r>
  <r>
    <x v="25"/>
    <x v="52"/>
    <x v="52"/>
    <n v="44"/>
    <n v="19.6428571428571"/>
    <n v="47"/>
    <n v="20.9821428571429"/>
    <n v="0.40625"/>
    <n v="25"/>
    <n v="11.160714285714301"/>
    <n v="24"/>
    <n v="10.714285714285699"/>
    <n v="20"/>
    <n v="8.9285714285714306"/>
    <n v="0.3080357142857143"/>
    <n v="14"/>
    <n v="6.25"/>
    <n v="15"/>
    <n v="6.6964285714285703"/>
    <n v="14"/>
    <n v="6.25"/>
    <n v="0.19196428571428573"/>
    <n v="2"/>
    <n v="0.89285714285714302"/>
    <n v="2"/>
    <n v="0.89285714285714302"/>
    <n v="1.7857142857142856E-2"/>
    <n v="17"/>
    <n v="7.5899999999999995E-2"/>
    <n v="2.8973214285714284"/>
  </r>
  <r>
    <x v="25"/>
    <x v="53"/>
    <x v="53"/>
    <n v="127"/>
    <n v="31.989924433249399"/>
    <n v="63"/>
    <n v="15.8690176322418"/>
    <n v="0.47858942065491183"/>
    <n v="42"/>
    <n v="10.579345088161199"/>
    <n v="62"/>
    <n v="15.617128463476099"/>
    <n v="18"/>
    <n v="4.5340050377833796"/>
    <n v="0.30730478589420657"/>
    <n v="8"/>
    <n v="2.0151133501259402"/>
    <n v="23"/>
    <n v="5.79345088161209"/>
    <n v="9"/>
    <n v="2.2670025188916898"/>
    <n v="0.10075566750629723"/>
    <n v="2"/>
    <n v="0.50377833753148604"/>
    <n v="18"/>
    <n v="4.5340050377833796"/>
    <n v="5.0377833753148617E-2"/>
    <n v="25"/>
    <n v="6.3E-2"/>
    <n v="3.0594458438287155"/>
  </r>
  <r>
    <x v="26"/>
    <x v="54"/>
    <x v="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1"/>
    <n v="0"/>
  </r>
  <r>
    <x v="26"/>
    <x v="55"/>
    <x v="55"/>
    <n v="178"/>
    <n v="46.842105263157897"/>
    <n v="50"/>
    <n v="13.157894736842101"/>
    <n v="0.6"/>
    <n v="26"/>
    <n v="6.8421052631579"/>
    <n v="34"/>
    <n v="8.9473684210526301"/>
    <n v="31"/>
    <n v="8.1578947368421098"/>
    <n v="0.23947368421052631"/>
    <n v="17"/>
    <n v="4.4736842105263204"/>
    <n v="12"/>
    <n v="3.1578947368421102"/>
    <n v="7"/>
    <n v="1.84210526315789"/>
    <n v="9.4736842105263161E-2"/>
    <n v="6"/>
    <n v="1.57894736842105"/>
    <n v="6"/>
    <n v="1.57894736842105"/>
    <n v="3.1578947368421054E-2"/>
    <n v="13"/>
    <n v="3.4200000000000001E-2"/>
    <n v="3.3086842105263159"/>
  </r>
  <r>
    <x v="27"/>
    <x v="56"/>
    <x v="56"/>
    <n v="2"/>
    <n v="4.8780487804878003"/>
    <n v="9"/>
    <n v="21.951219512195099"/>
    <n v="0.26829268292682928"/>
    <n v="2"/>
    <n v="4.8780487804878003"/>
    <n v="8"/>
    <n v="19.512195121951201"/>
    <n v="1"/>
    <n v="2.4390243902439002"/>
    <n v="0.26829268292682928"/>
    <n v="4"/>
    <n v="9.7560975609756095"/>
    <n v="0"/>
    <n v="0"/>
    <n v="5"/>
    <n v="12.1951219512195"/>
    <n v="0.21951219512195122"/>
    <n v="1"/>
    <n v="2.4390243902439002"/>
    <n v="3"/>
    <n v="7.3170731707317103"/>
    <n v="9.7560975609756101E-2"/>
    <n v="6"/>
    <n v="0.14630000000000001"/>
    <n v="2.35609756097560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942553-3616-3144-9474-5B4691105245}" name="PivotTable3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44:B73" firstHeaderRow="1" firstDataRow="1" firstDataCol="1"/>
  <pivotFields count="30">
    <pivotField axis="axisRow" showAll="0" sortType="a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28"/>
        <item t="default"/>
      </items>
    </pivotField>
    <pivotField showAll="0">
      <items count="58">
        <item x="5"/>
        <item x="33"/>
        <item x="52"/>
        <item x="36"/>
        <item x="1"/>
        <item x="2"/>
        <item x="3"/>
        <item x="6"/>
        <item x="4"/>
        <item x="7"/>
        <item x="13"/>
        <item x="37"/>
        <item x="14"/>
        <item x="23"/>
        <item x="15"/>
        <item x="20"/>
        <item x="54"/>
        <item x="24"/>
        <item x="8"/>
        <item x="22"/>
        <item x="28"/>
        <item x="21"/>
        <item x="27"/>
        <item x="25"/>
        <item x="9"/>
        <item x="38"/>
        <item x="29"/>
        <item x="39"/>
        <item x="30"/>
        <item x="16"/>
        <item x="31"/>
        <item x="32"/>
        <item x="34"/>
        <item x="49"/>
        <item x="40"/>
        <item x="17"/>
        <item x="26"/>
        <item x="0"/>
        <item x="35"/>
        <item x="10"/>
        <item x="11"/>
        <item x="12"/>
        <item x="42"/>
        <item x="43"/>
        <item x="44"/>
        <item x="45"/>
        <item x="46"/>
        <item x="47"/>
        <item x="18"/>
        <item x="48"/>
        <item x="50"/>
        <item x="51"/>
        <item x="19"/>
        <item x="53"/>
        <item x="41"/>
        <item x="55"/>
        <item x="56"/>
        <item t="default"/>
      </items>
    </pivotField>
    <pivotField dataField="1" showAll="0"/>
    <pivotField showAll="0"/>
    <pivotField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numFmtId="10" showAll="0"/>
    <pivotField showAll="0"/>
    <pivotField numFmtId="10" showAll="0"/>
    <pivotField numFmtId="2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 of #. Stud.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ECAE00-6F85-E342-9C42-9C1BA8626626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B32" firstHeaderRow="1" firstDataRow="1" firstDataCol="1"/>
  <pivotFields count="30">
    <pivotField axis="axisRow" showAll="0" sortType="a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28"/>
        <item t="default"/>
      </items>
    </pivotField>
    <pivotField showAll="0"/>
    <pivotField showAll="0">
      <items count="58">
        <item x="54"/>
        <item x="49"/>
        <item x="42"/>
        <item x="16"/>
        <item x="36"/>
        <item x="0"/>
        <item x="4"/>
        <item x="37"/>
        <item x="31"/>
        <item x="40"/>
        <item x="15"/>
        <item x="33"/>
        <item x="56"/>
        <item x="45"/>
        <item x="17"/>
        <item x="28"/>
        <item x="46"/>
        <item x="30"/>
        <item x="43"/>
        <item x="39"/>
        <item x="38"/>
        <item x="9"/>
        <item x="8"/>
        <item x="11"/>
        <item x="26"/>
        <item x="6"/>
        <item x="47"/>
        <item x="14"/>
        <item x="48"/>
        <item x="19"/>
        <item x="7"/>
        <item x="24"/>
        <item x="52"/>
        <item x="44"/>
        <item x="18"/>
        <item x="12"/>
        <item x="10"/>
        <item x="1"/>
        <item x="5"/>
        <item x="2"/>
        <item x="32"/>
        <item x="21"/>
        <item x="27"/>
        <item x="29"/>
        <item x="55"/>
        <item x="23"/>
        <item x="53"/>
        <item x="34"/>
        <item x="13"/>
        <item x="22"/>
        <item x="41"/>
        <item x="35"/>
        <item x="50"/>
        <item x="3"/>
        <item x="20"/>
        <item x="51"/>
        <item x="25"/>
        <item t="default"/>
      </items>
    </pivotField>
    <pivotField showAll="0"/>
    <pivotField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numFmtId="10" showAll="0"/>
    <pivotField showAll="0"/>
    <pivotField numFmtId="10" showAll="0"/>
    <pivotField dataField="1" numFmtId="2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Average of AVG GPA" fld="29" subtotal="average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2D6DD7-03B0-3F48-97FC-806BC013201A}" name="Table1" displayName="Table1" ref="A7:AD64" totalsRowShown="0" headerRowDxfId="0" headerRowBorderDxfId="31" tableBorderDxfId="32" headerRowCellStyle="Normal 2">
  <autoFilter ref="A7:AD64" xr:uid="{932D6DD7-03B0-3F48-97FC-806BC013201A}"/>
  <sortState xmlns:xlrd2="http://schemas.microsoft.com/office/spreadsheetml/2017/richdata2" ref="A8:AD64">
    <sortCondition ref="A7:A64"/>
  </sortState>
  <tableColumns count="30">
    <tableColumn id="1" xr3:uid="{4A6F3465-FF95-E44D-ACA3-60063F0A8D5D}" name="Dept" dataDxfId="30"/>
    <tableColumn id="2" xr3:uid="{126B7B5A-8D47-244B-AB0E-C29F39F4B6F0}" name="Course" dataDxfId="29"/>
    <tableColumn id="3" xr3:uid="{D0B1EF9B-C174-FE4A-A4F3-2C99EEE77B7F}" name="#. Stud." dataDxfId="28">
      <calculatedColumnFormula>D8+F8+I8+K8+M8+P8+R8+T8+W8+Y8+AB8</calculatedColumnFormula>
    </tableColumn>
    <tableColumn id="4" xr3:uid="{74222825-EF52-6748-A3B4-012002B52347}" name="A #" dataDxfId="27"/>
    <tableColumn id="5" xr3:uid="{8CEC041E-A15D-094A-A743-5B95302EBCE7}" name="A %" dataDxfId="26" dataCellStyle="Percent"/>
    <tableColumn id="6" xr3:uid="{A31D0DC3-DD4C-7345-AA79-B3413906FB57}" name="A- #" dataDxfId="25"/>
    <tableColumn id="7" xr3:uid="{B002C8D8-B65E-964C-8BB3-386A911B666B}" name="A- %" dataDxfId="24" dataCellStyle="Percent"/>
    <tableColumn id="8" xr3:uid="{0881CD72-616A-744F-BE63-0D700181AE7F}" name="Tot. A%" dataDxfId="23">
      <calculatedColumnFormula>((D8+F8)/C8)</calculatedColumnFormula>
    </tableColumn>
    <tableColumn id="9" xr3:uid="{392980EA-86F3-6E4D-A204-D1F49874D2ED}" name="B+ #" dataDxfId="22"/>
    <tableColumn id="10" xr3:uid="{B2BB42C8-FAE6-2548-9055-E2F7EE235602}" name="B+ %" dataDxfId="21" dataCellStyle="Percent"/>
    <tableColumn id="11" xr3:uid="{97B45D33-7DD6-2444-A5E8-42C1953DC9CF}" name="B #" dataDxfId="20"/>
    <tableColumn id="12" xr3:uid="{78BB2630-E64B-2C4D-98BE-0C5FE9CDCEA2}" name="B %" dataDxfId="19" dataCellStyle="Percent"/>
    <tableColumn id="13" xr3:uid="{02562BBC-4AFD-324A-9DF8-A7CA01F52D21}" name="B- #" dataDxfId="18"/>
    <tableColumn id="14" xr3:uid="{56BEACAF-50B5-874F-A3A6-D5D0D5D2950F}" name="B- %" dataDxfId="17" dataCellStyle="Percent"/>
    <tableColumn id="15" xr3:uid="{CB928EF8-415F-8043-9FD3-8F53B324C971}" name="Tot. B %" dataDxfId="16">
      <calculatedColumnFormula>((I8+K8+M8)/C8)</calculatedColumnFormula>
    </tableColumn>
    <tableColumn id="16" xr3:uid="{757D70B5-9508-124F-AC9A-219ACEFD4F66}" name="C+ #" dataDxfId="15"/>
    <tableColumn id="17" xr3:uid="{8B011A60-13B1-5149-B899-3BA41EE643D2}" name="C+ %" dataDxfId="14" dataCellStyle="Percent"/>
    <tableColumn id="18" xr3:uid="{DA5EA347-1654-E441-9F1E-793C9DB0171C}" name="C #" dataDxfId="13"/>
    <tableColumn id="19" xr3:uid="{4B3B589A-11CB-ED44-B65F-6E9748AF3D97}" name="C %" dataDxfId="12" dataCellStyle="Percent"/>
    <tableColumn id="20" xr3:uid="{125C496E-EF64-9A47-A344-E4C6980D4E00}" name="C- #" dataDxfId="11"/>
    <tableColumn id="21" xr3:uid="{00673869-3ACD-6042-BCDB-355CF6A91A0E}" name="C- %" dataDxfId="10" dataCellStyle="Percent"/>
    <tableColumn id="22" xr3:uid="{3412619C-D3A0-3C4C-9B75-879DF9C81804}" name="Tot. C %" dataDxfId="9">
      <calculatedColumnFormula>((P8+R8+T8)/C8)</calculatedColumnFormula>
    </tableColumn>
    <tableColumn id="23" xr3:uid="{8B4D8441-D76C-D544-A697-4D63B5AA5CD9}" name="D+ #" dataDxfId="8"/>
    <tableColumn id="24" xr3:uid="{FBDD95B2-A929-BB4D-8445-322306029BC0}" name="D+ %" dataDxfId="7" dataCellStyle="Percent"/>
    <tableColumn id="25" xr3:uid="{73C47B37-B2BB-B74F-975B-C152B2A08E7C}" name="D #" dataDxfId="6"/>
    <tableColumn id="26" xr3:uid="{DDD5FB4F-F351-9340-8E90-1A5E7F6F37EF}" name="D %" dataDxfId="5" dataCellStyle="Percent"/>
    <tableColumn id="27" xr3:uid="{4F5F001D-B137-4943-BFA6-4E714D6AD04B}" name="Tot. D %" dataDxfId="4">
      <calculatedColumnFormula>((W8+Y8)/C8)</calculatedColumnFormula>
    </tableColumn>
    <tableColumn id="28" xr3:uid="{164782C2-C29D-EC48-B566-9C69DE7300A1}" name="F #" dataDxfId="3"/>
    <tableColumn id="29" xr3:uid="{EB5B265A-633C-3A4A-B6FA-380D596048AD}" name="F %" dataDxfId="2" dataCellStyle="Percent"/>
    <tableColumn id="30" xr3:uid="{2FC7B2E0-1C53-9448-9D01-6EEC37F8B9D7}" name="AVG GPA" dataDxfId="1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39BE-4994-C444-A989-7628AB7863D8}">
  <dimension ref="A3:B73"/>
  <sheetViews>
    <sheetView tabSelected="1" workbookViewId="0">
      <selection activeCell="B6" sqref="B6"/>
    </sheetView>
  </sheetViews>
  <sheetFormatPr baseColWidth="10" defaultRowHeight="15" x14ac:dyDescent="0.2"/>
  <cols>
    <col min="1" max="1" width="12.1640625" bestFit="1" customWidth="1"/>
    <col min="2" max="3" width="17" bestFit="1" customWidth="1"/>
    <col min="4" max="4" width="12.33203125" bestFit="1" customWidth="1"/>
  </cols>
  <sheetData>
    <row r="3" spans="1:2" x14ac:dyDescent="0.2">
      <c r="A3" s="45" t="s">
        <v>110</v>
      </c>
      <c r="B3" t="s">
        <v>112</v>
      </c>
    </row>
    <row r="4" spans="1:2" x14ac:dyDescent="0.2">
      <c r="A4" s="46" t="s">
        <v>83</v>
      </c>
      <c r="B4" s="47">
        <v>3.0421052631578949</v>
      </c>
    </row>
    <row r="5" spans="1:2" x14ac:dyDescent="0.2">
      <c r="A5" s="46" t="s">
        <v>40</v>
      </c>
      <c r="B5" s="47">
        <v>3.3155583199797589</v>
      </c>
    </row>
    <row r="6" spans="1:2" x14ac:dyDescent="0.2">
      <c r="A6" s="46" t="s">
        <v>43</v>
      </c>
      <c r="B6" s="47">
        <v>2.7375748502994011</v>
      </c>
    </row>
    <row r="7" spans="1:2" x14ac:dyDescent="0.2">
      <c r="A7" s="46" t="s">
        <v>45</v>
      </c>
      <c r="B7" s="47">
        <v>3.7250000000000001</v>
      </c>
    </row>
    <row r="8" spans="1:2" x14ac:dyDescent="0.2">
      <c r="A8" s="46" t="s">
        <v>32</v>
      </c>
      <c r="B8" s="47">
        <v>3.0989761392613331</v>
      </c>
    </row>
    <row r="9" spans="1:2" x14ac:dyDescent="0.2">
      <c r="A9" s="46" t="s">
        <v>47</v>
      </c>
      <c r="B9" s="47">
        <v>2.6183622828784121</v>
      </c>
    </row>
    <row r="10" spans="1:2" x14ac:dyDescent="0.2">
      <c r="A10" s="46" t="s">
        <v>49</v>
      </c>
      <c r="B10" s="47">
        <v>3.0651296237736587</v>
      </c>
    </row>
    <row r="11" spans="1:2" x14ac:dyDescent="0.2">
      <c r="A11" s="46" t="s">
        <v>54</v>
      </c>
      <c r="B11" s="47">
        <v>3.0856265356265355</v>
      </c>
    </row>
    <row r="12" spans="1:2" x14ac:dyDescent="0.2">
      <c r="A12" s="46" t="s">
        <v>62</v>
      </c>
      <c r="B12" s="47">
        <v>3.6239130434782609</v>
      </c>
    </row>
    <row r="13" spans="1:2" x14ac:dyDescent="0.2">
      <c r="A13" s="46" t="s">
        <v>59</v>
      </c>
      <c r="B13" s="47">
        <v>2.8126190476190476</v>
      </c>
    </row>
    <row r="14" spans="1:2" x14ac:dyDescent="0.2">
      <c r="A14" s="46" t="s">
        <v>51</v>
      </c>
      <c r="B14" s="47">
        <v>3.3388602994314298</v>
      </c>
    </row>
    <row r="15" spans="1:2" x14ac:dyDescent="0.2">
      <c r="A15" s="46" t="s">
        <v>64</v>
      </c>
      <c r="B15" s="47">
        <v>2.6710455764075065</v>
      </c>
    </row>
    <row r="16" spans="1:2" x14ac:dyDescent="0.2">
      <c r="A16" s="46" t="s">
        <v>60</v>
      </c>
      <c r="B16" s="47">
        <v>3.638095238095238</v>
      </c>
    </row>
    <row r="17" spans="1:2" x14ac:dyDescent="0.2">
      <c r="A17" s="46" t="s">
        <v>69</v>
      </c>
      <c r="B17" s="47">
        <v>2.8941025834149281</v>
      </c>
    </row>
    <row r="18" spans="1:2" x14ac:dyDescent="0.2">
      <c r="A18" s="46" t="s">
        <v>73</v>
      </c>
      <c r="B18" s="47">
        <v>3.8695652173913042</v>
      </c>
    </row>
    <row r="19" spans="1:2" x14ac:dyDescent="0.2">
      <c r="A19" s="46" t="s">
        <v>75</v>
      </c>
      <c r="B19" s="47">
        <v>3.0725947521865891</v>
      </c>
    </row>
    <row r="20" spans="1:2" x14ac:dyDescent="0.2">
      <c r="A20" s="46" t="s">
        <v>34</v>
      </c>
      <c r="B20" s="47">
        <v>2.6582803161750528</v>
      </c>
    </row>
    <row r="21" spans="1:2" x14ac:dyDescent="0.2">
      <c r="A21" s="46" t="s">
        <v>85</v>
      </c>
      <c r="B21" s="47">
        <v>3.0265588914549655</v>
      </c>
    </row>
    <row r="22" spans="1:2" x14ac:dyDescent="0.2">
      <c r="A22" s="46" t="s">
        <v>38</v>
      </c>
      <c r="B22" s="47">
        <v>2.9419582338741219</v>
      </c>
    </row>
    <row r="23" spans="1:2" x14ac:dyDescent="0.2">
      <c r="A23" s="46" t="s">
        <v>89</v>
      </c>
      <c r="B23" s="47">
        <v>3.4624999999999999</v>
      </c>
    </row>
    <row r="24" spans="1:2" x14ac:dyDescent="0.2">
      <c r="A24" s="46" t="s">
        <v>90</v>
      </c>
      <c r="B24" s="47">
        <v>3.1642201357604138</v>
      </c>
    </row>
    <row r="25" spans="1:2" x14ac:dyDescent="0.2">
      <c r="A25" s="46" t="s">
        <v>95</v>
      </c>
      <c r="B25" s="47">
        <v>3.7766129032258067</v>
      </c>
    </row>
    <row r="26" spans="1:2" x14ac:dyDescent="0.2">
      <c r="A26" s="46" t="s">
        <v>97</v>
      </c>
      <c r="B26" s="47">
        <v>3.1084415584415583</v>
      </c>
    </row>
    <row r="27" spans="1:2" x14ac:dyDescent="0.2">
      <c r="A27" s="46" t="s">
        <v>78</v>
      </c>
      <c r="B27" s="47">
        <v>2.4411487758945389</v>
      </c>
    </row>
    <row r="28" spans="1:2" x14ac:dyDescent="0.2">
      <c r="A28" s="46" t="s">
        <v>99</v>
      </c>
      <c r="B28" s="47">
        <v>3.0984223300970872</v>
      </c>
    </row>
    <row r="29" spans="1:2" x14ac:dyDescent="0.2">
      <c r="A29" s="46" t="s">
        <v>36</v>
      </c>
      <c r="B29" s="47">
        <v>2.9783836362000722</v>
      </c>
    </row>
    <row r="30" spans="1:2" x14ac:dyDescent="0.2">
      <c r="A30" s="46" t="s">
        <v>55</v>
      </c>
      <c r="B30" s="47">
        <v>1.6543421052631579</v>
      </c>
    </row>
    <row r="31" spans="1:2" x14ac:dyDescent="0.2">
      <c r="A31" s="46" t="s">
        <v>104</v>
      </c>
      <c r="B31" s="47">
        <v>2.3560975609756096</v>
      </c>
    </row>
    <row r="32" spans="1:2" x14ac:dyDescent="0.2">
      <c r="A32" s="46" t="s">
        <v>111</v>
      </c>
      <c r="B32" s="47">
        <v>3.0255337636128927</v>
      </c>
    </row>
    <row r="44" spans="1:2" x14ac:dyDescent="0.2">
      <c r="A44" s="45" t="s">
        <v>110</v>
      </c>
      <c r="B44" t="s">
        <v>113</v>
      </c>
    </row>
    <row r="45" spans="1:2" x14ac:dyDescent="0.2">
      <c r="A45" s="46" t="s">
        <v>83</v>
      </c>
      <c r="B45" s="47">
        <v>19</v>
      </c>
    </row>
    <row r="46" spans="1:2" x14ac:dyDescent="0.2">
      <c r="A46" s="46" t="s">
        <v>40</v>
      </c>
      <c r="B46" s="47">
        <v>618</v>
      </c>
    </row>
    <row r="47" spans="1:2" x14ac:dyDescent="0.2">
      <c r="A47" s="46" t="s">
        <v>43</v>
      </c>
      <c r="B47" s="47">
        <v>668</v>
      </c>
    </row>
    <row r="48" spans="1:2" x14ac:dyDescent="0.2">
      <c r="A48" s="46" t="s">
        <v>45</v>
      </c>
      <c r="B48" s="47">
        <v>20</v>
      </c>
    </row>
    <row r="49" spans="1:2" x14ac:dyDescent="0.2">
      <c r="A49" s="46" t="s">
        <v>32</v>
      </c>
      <c r="B49" s="47">
        <v>1483</v>
      </c>
    </row>
    <row r="50" spans="1:2" x14ac:dyDescent="0.2">
      <c r="A50" s="46" t="s">
        <v>47</v>
      </c>
      <c r="B50" s="47">
        <v>403</v>
      </c>
    </row>
    <row r="51" spans="1:2" x14ac:dyDescent="0.2">
      <c r="A51" s="46" t="s">
        <v>49</v>
      </c>
      <c r="B51" s="47">
        <v>677</v>
      </c>
    </row>
    <row r="52" spans="1:2" x14ac:dyDescent="0.2">
      <c r="A52" s="46" t="s">
        <v>54</v>
      </c>
      <c r="B52" s="47">
        <v>814</v>
      </c>
    </row>
    <row r="53" spans="1:2" x14ac:dyDescent="0.2">
      <c r="A53" s="46" t="s">
        <v>62</v>
      </c>
      <c r="B53" s="47">
        <v>368</v>
      </c>
    </row>
    <row r="54" spans="1:2" x14ac:dyDescent="0.2">
      <c r="A54" s="46" t="s">
        <v>59</v>
      </c>
      <c r="B54" s="47">
        <v>420</v>
      </c>
    </row>
    <row r="55" spans="1:2" x14ac:dyDescent="0.2">
      <c r="A55" s="46" t="s">
        <v>51</v>
      </c>
      <c r="B55" s="47">
        <v>1531</v>
      </c>
    </row>
    <row r="56" spans="1:2" x14ac:dyDescent="0.2">
      <c r="A56" s="46" t="s">
        <v>64</v>
      </c>
      <c r="B56" s="47">
        <v>373</v>
      </c>
    </row>
    <row r="57" spans="1:2" x14ac:dyDescent="0.2">
      <c r="A57" s="46" t="s">
        <v>60</v>
      </c>
      <c r="B57" s="47">
        <v>63</v>
      </c>
    </row>
    <row r="58" spans="1:2" x14ac:dyDescent="0.2">
      <c r="A58" s="46" t="s">
        <v>69</v>
      </c>
      <c r="B58" s="47">
        <v>445</v>
      </c>
    </row>
    <row r="59" spans="1:2" x14ac:dyDescent="0.2">
      <c r="A59" s="46" t="s">
        <v>73</v>
      </c>
      <c r="B59" s="47">
        <v>23</v>
      </c>
    </row>
    <row r="60" spans="1:2" x14ac:dyDescent="0.2">
      <c r="A60" s="46" t="s">
        <v>75</v>
      </c>
      <c r="B60" s="47">
        <v>343</v>
      </c>
    </row>
    <row r="61" spans="1:2" x14ac:dyDescent="0.2">
      <c r="A61" s="46" t="s">
        <v>34</v>
      </c>
      <c r="B61" s="47">
        <v>438</v>
      </c>
    </row>
    <row r="62" spans="1:2" x14ac:dyDescent="0.2">
      <c r="A62" s="46" t="s">
        <v>85</v>
      </c>
      <c r="B62" s="47">
        <v>433</v>
      </c>
    </row>
    <row r="63" spans="1:2" x14ac:dyDescent="0.2">
      <c r="A63" s="46" t="s">
        <v>38</v>
      </c>
      <c r="B63" s="47">
        <v>693</v>
      </c>
    </row>
    <row r="64" spans="1:2" x14ac:dyDescent="0.2">
      <c r="A64" s="46" t="s">
        <v>89</v>
      </c>
      <c r="B64" s="47">
        <v>8</v>
      </c>
    </row>
    <row r="65" spans="1:2" x14ac:dyDescent="0.2">
      <c r="A65" s="46" t="s">
        <v>90</v>
      </c>
      <c r="B65" s="47">
        <v>449</v>
      </c>
    </row>
    <row r="66" spans="1:2" x14ac:dyDescent="0.2">
      <c r="A66" s="46" t="s">
        <v>95</v>
      </c>
      <c r="B66" s="47">
        <v>124</v>
      </c>
    </row>
    <row r="67" spans="1:2" x14ac:dyDescent="0.2">
      <c r="A67" s="46" t="s">
        <v>97</v>
      </c>
      <c r="B67" s="47">
        <v>154</v>
      </c>
    </row>
    <row r="68" spans="1:2" x14ac:dyDescent="0.2">
      <c r="A68" s="46" t="s">
        <v>78</v>
      </c>
      <c r="B68" s="47">
        <v>535</v>
      </c>
    </row>
    <row r="69" spans="1:2" x14ac:dyDescent="0.2">
      <c r="A69" s="46" t="s">
        <v>99</v>
      </c>
      <c r="B69" s="47">
        <v>824</v>
      </c>
    </row>
    <row r="70" spans="1:2" x14ac:dyDescent="0.2">
      <c r="A70" s="46" t="s">
        <v>36</v>
      </c>
      <c r="B70" s="47">
        <v>621</v>
      </c>
    </row>
    <row r="71" spans="1:2" x14ac:dyDescent="0.2">
      <c r="A71" s="46" t="s">
        <v>55</v>
      </c>
      <c r="B71" s="47">
        <v>381</v>
      </c>
    </row>
    <row r="72" spans="1:2" x14ac:dyDescent="0.2">
      <c r="A72" s="46" t="s">
        <v>104</v>
      </c>
      <c r="B72" s="47">
        <v>41</v>
      </c>
    </row>
    <row r="73" spans="1:2" x14ac:dyDescent="0.2">
      <c r="A73" s="46" t="s">
        <v>111</v>
      </c>
      <c r="B73" s="47">
        <v>12969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875E-EF04-4E4D-9003-DD74E8CA5DB3}">
  <dimension ref="A1:AD85"/>
  <sheetViews>
    <sheetView zoomScaleNormal="100" workbookViewId="0">
      <selection activeCell="A80" sqref="A80:AC141"/>
    </sheetView>
  </sheetViews>
  <sheetFormatPr baseColWidth="10" defaultColWidth="8.83203125" defaultRowHeight="15" x14ac:dyDescent="0.2"/>
  <cols>
    <col min="8" max="8" width="9.5" customWidth="1"/>
    <col min="30" max="30" width="9.1640625" customWidth="1"/>
  </cols>
  <sheetData>
    <row r="1" spans="1:30" ht="25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0" ht="18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0" ht="18" x14ac:dyDescent="0.2">
      <c r="A3" s="1" t="s">
        <v>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2"/>
    </row>
    <row r="4" spans="1:30" x14ac:dyDescent="0.2">
      <c r="A4" s="35" t="s">
        <v>109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16" thickBot="1" x14ac:dyDescent="0.25">
      <c r="A7" s="39" t="s">
        <v>2</v>
      </c>
      <c r="B7" s="40" t="s">
        <v>3</v>
      </c>
      <c r="C7" s="41" t="s">
        <v>4</v>
      </c>
      <c r="D7" s="41" t="s">
        <v>5</v>
      </c>
      <c r="E7" s="41" t="s">
        <v>6</v>
      </c>
      <c r="F7" s="41" t="s">
        <v>7</v>
      </c>
      <c r="G7" s="41" t="s">
        <v>8</v>
      </c>
      <c r="H7" s="42" t="s">
        <v>9</v>
      </c>
      <c r="I7" s="41" t="s">
        <v>10</v>
      </c>
      <c r="J7" s="41" t="s">
        <v>11</v>
      </c>
      <c r="K7" s="41" t="s">
        <v>12</v>
      </c>
      <c r="L7" s="41" t="s">
        <v>13</v>
      </c>
      <c r="M7" s="41" t="s">
        <v>14</v>
      </c>
      <c r="N7" s="41" t="s">
        <v>15</v>
      </c>
      <c r="O7" s="42" t="s">
        <v>16</v>
      </c>
      <c r="P7" s="41" t="s">
        <v>17</v>
      </c>
      <c r="Q7" s="41" t="s">
        <v>18</v>
      </c>
      <c r="R7" s="41" t="s">
        <v>19</v>
      </c>
      <c r="S7" s="41" t="s">
        <v>20</v>
      </c>
      <c r="T7" s="41" t="s">
        <v>21</v>
      </c>
      <c r="U7" s="41" t="s">
        <v>22</v>
      </c>
      <c r="V7" s="42" t="s">
        <v>23</v>
      </c>
      <c r="W7" s="41" t="s">
        <v>24</v>
      </c>
      <c r="X7" s="41" t="s">
        <v>25</v>
      </c>
      <c r="Y7" s="41" t="s">
        <v>26</v>
      </c>
      <c r="Z7" s="41" t="s">
        <v>27</v>
      </c>
      <c r="AA7" s="42" t="s">
        <v>28</v>
      </c>
      <c r="AB7" s="41" t="s">
        <v>29</v>
      </c>
      <c r="AC7" s="43" t="s">
        <v>30</v>
      </c>
      <c r="AD7" s="44" t="s">
        <v>31</v>
      </c>
    </row>
    <row r="8" spans="1:30" ht="16" thickTop="1" x14ac:dyDescent="0.2">
      <c r="A8" s="36" t="s">
        <v>83</v>
      </c>
      <c r="B8" s="7" t="s">
        <v>84</v>
      </c>
      <c r="C8" s="12">
        <f>D8+F8+I8+K8+M8+P8+R8+T8+W8+Y8+AB8</f>
        <v>19</v>
      </c>
      <c r="D8" s="8">
        <v>3</v>
      </c>
      <c r="E8" s="9">
        <v>15.789473684210501</v>
      </c>
      <c r="F8" s="10">
        <v>4</v>
      </c>
      <c r="G8" s="9">
        <v>21.052631578947398</v>
      </c>
      <c r="H8" s="17">
        <f>((D8+F8)/C8)</f>
        <v>0.36842105263157893</v>
      </c>
      <c r="I8" s="10">
        <v>3</v>
      </c>
      <c r="J8" s="9">
        <v>15.789473684210501</v>
      </c>
      <c r="K8" s="10">
        <v>1</v>
      </c>
      <c r="L8" s="9">
        <v>5.2631578947368398</v>
      </c>
      <c r="M8" s="10">
        <v>4</v>
      </c>
      <c r="N8" s="9">
        <v>21.052631578947398</v>
      </c>
      <c r="O8" s="17">
        <f>((I8+K8+M8)/C8)</f>
        <v>0.42105263157894735</v>
      </c>
      <c r="P8" s="10">
        <v>1</v>
      </c>
      <c r="Q8" s="9">
        <v>5.2631578947368398</v>
      </c>
      <c r="R8" s="10">
        <v>1</v>
      </c>
      <c r="S8" s="9">
        <v>5.2631578947368398</v>
      </c>
      <c r="T8" s="10">
        <v>1</v>
      </c>
      <c r="U8" s="9">
        <v>5.2631578947368398</v>
      </c>
      <c r="V8" s="17">
        <f>((P8+R8+T8)/C8)</f>
        <v>0.15789473684210525</v>
      </c>
      <c r="W8" s="10">
        <v>1</v>
      </c>
      <c r="X8" s="9">
        <v>5.2631578947368398</v>
      </c>
      <c r="Y8" s="10">
        <v>0</v>
      </c>
      <c r="Z8" s="9">
        <v>0</v>
      </c>
      <c r="AA8" s="17">
        <f>((W8+Y8)/C8)</f>
        <v>5.2631578947368418E-2</v>
      </c>
      <c r="AB8" s="10">
        <v>0</v>
      </c>
      <c r="AC8" s="20">
        <v>0</v>
      </c>
      <c r="AD8" s="37">
        <v>3.0421052631578949</v>
      </c>
    </row>
    <row r="9" spans="1:30" x14ac:dyDescent="0.2">
      <c r="A9" s="36" t="s">
        <v>40</v>
      </c>
      <c r="B9" s="7" t="s">
        <v>41</v>
      </c>
      <c r="C9" s="12">
        <f>D9+F9+I9+K9+M9+P9+R9+T9+W9+Y9+AB9</f>
        <v>284</v>
      </c>
      <c r="D9" s="8">
        <v>74</v>
      </c>
      <c r="E9" s="11">
        <v>26.056338028169002</v>
      </c>
      <c r="F9" s="10">
        <v>64</v>
      </c>
      <c r="G9" s="9">
        <v>22.5352112676056</v>
      </c>
      <c r="H9" s="17">
        <f>((D9+F9)/C9)</f>
        <v>0.4859154929577465</v>
      </c>
      <c r="I9" s="10">
        <v>29</v>
      </c>
      <c r="J9" s="9">
        <v>10.2112676056338</v>
      </c>
      <c r="K9" s="10">
        <v>29</v>
      </c>
      <c r="L9" s="9">
        <v>10.2112676056338</v>
      </c>
      <c r="M9" s="10">
        <v>25</v>
      </c>
      <c r="N9" s="9">
        <v>8.8028169014084501</v>
      </c>
      <c r="O9" s="17">
        <f>((I9+K9+M9)/C9)</f>
        <v>0.29225352112676056</v>
      </c>
      <c r="P9" s="10">
        <v>15</v>
      </c>
      <c r="Q9" s="9">
        <v>5.28169014084507</v>
      </c>
      <c r="R9" s="10">
        <v>13</v>
      </c>
      <c r="S9" s="9">
        <v>4.5774647887323896</v>
      </c>
      <c r="T9" s="10">
        <v>8</v>
      </c>
      <c r="U9" s="9">
        <v>2.8169014084507</v>
      </c>
      <c r="V9" s="17">
        <f>((P9+R9+T9)/C9)</f>
        <v>0.12676056338028169</v>
      </c>
      <c r="W9" s="10">
        <v>3</v>
      </c>
      <c r="X9" s="9">
        <v>1.05633802816901</v>
      </c>
      <c r="Y9" s="10">
        <v>8</v>
      </c>
      <c r="Z9" s="9">
        <v>2.8169014084507</v>
      </c>
      <c r="AA9" s="17">
        <f>((W9+Y9)/C9)</f>
        <v>3.873239436619718E-2</v>
      </c>
      <c r="AB9" s="10">
        <v>16</v>
      </c>
      <c r="AC9" s="20">
        <v>5.6300000000000003E-2</v>
      </c>
      <c r="AD9" s="37">
        <v>3.0598591549295775</v>
      </c>
    </row>
    <row r="10" spans="1:30" x14ac:dyDescent="0.2">
      <c r="A10" s="36" t="s">
        <v>40</v>
      </c>
      <c r="B10" s="7" t="s">
        <v>42</v>
      </c>
      <c r="C10" s="12">
        <f>D10+F10+I10+K10+M10+P10+R10+T10+W10+Y10+AB10</f>
        <v>334</v>
      </c>
      <c r="D10" s="8">
        <v>178</v>
      </c>
      <c r="E10" s="11">
        <v>53.293413173652702</v>
      </c>
      <c r="F10" s="10">
        <v>69</v>
      </c>
      <c r="G10" s="9">
        <v>20.6586826347305</v>
      </c>
      <c r="H10" s="17">
        <f>((D10+F10)/C10)</f>
        <v>0.73952095808383234</v>
      </c>
      <c r="I10" s="10">
        <v>25</v>
      </c>
      <c r="J10" s="9">
        <v>7.4850299401197598</v>
      </c>
      <c r="K10" s="10">
        <v>24</v>
      </c>
      <c r="L10" s="9">
        <v>7.1856287425149699</v>
      </c>
      <c r="M10" s="10">
        <v>10</v>
      </c>
      <c r="N10" s="9">
        <v>2.9940119760478998</v>
      </c>
      <c r="O10" s="17">
        <f>((I10+K10+M10)/C10)</f>
        <v>0.17664670658682635</v>
      </c>
      <c r="P10" s="10">
        <v>12</v>
      </c>
      <c r="Q10" s="9">
        <v>3.59281437125748</v>
      </c>
      <c r="R10" s="10">
        <v>3</v>
      </c>
      <c r="S10" s="9">
        <v>0.89820359281437101</v>
      </c>
      <c r="T10" s="10">
        <v>3</v>
      </c>
      <c r="U10" s="9">
        <v>0.89820359281437101</v>
      </c>
      <c r="V10" s="17">
        <f>((P10+R10+T10)/C10)</f>
        <v>5.3892215568862277E-2</v>
      </c>
      <c r="W10" s="10">
        <v>1</v>
      </c>
      <c r="X10" s="9">
        <v>0.29940119760479</v>
      </c>
      <c r="Y10" s="10">
        <v>4</v>
      </c>
      <c r="Z10" s="9">
        <v>1.19760479041916</v>
      </c>
      <c r="AA10" s="17">
        <f>((W10+Y10)/C10)</f>
        <v>1.4970059880239521E-2</v>
      </c>
      <c r="AB10" s="10">
        <v>5</v>
      </c>
      <c r="AC10" s="20">
        <v>1.4999999999999999E-2</v>
      </c>
      <c r="AD10" s="37">
        <v>3.5712574850299403</v>
      </c>
    </row>
    <row r="11" spans="1:30" x14ac:dyDescent="0.2">
      <c r="A11" s="36" t="s">
        <v>43</v>
      </c>
      <c r="B11" s="7" t="s">
        <v>43</v>
      </c>
      <c r="C11" s="12">
        <f>D11+F11+I11+K11+M11+P11+R11+T11+W11+Y11+AB11</f>
        <v>668</v>
      </c>
      <c r="D11" s="8">
        <v>145</v>
      </c>
      <c r="E11" s="11">
        <v>21.706586826347301</v>
      </c>
      <c r="F11" s="10">
        <v>55</v>
      </c>
      <c r="G11" s="9">
        <v>8.2335329341317394</v>
      </c>
      <c r="H11" s="17">
        <f>((D11+F11)/C11)</f>
        <v>0.29940119760479039</v>
      </c>
      <c r="I11" s="10">
        <v>75</v>
      </c>
      <c r="J11" s="9">
        <v>11.227544910179599</v>
      </c>
      <c r="K11" s="10">
        <v>92</v>
      </c>
      <c r="L11" s="9">
        <v>13.772455089820401</v>
      </c>
      <c r="M11" s="10">
        <v>71</v>
      </c>
      <c r="N11" s="9">
        <v>10.628742514970099</v>
      </c>
      <c r="O11" s="17">
        <f>((I11+K11+M11)/C11)</f>
        <v>0.35628742514970058</v>
      </c>
      <c r="P11" s="10">
        <v>52</v>
      </c>
      <c r="Q11" s="9">
        <v>7.7844311377245496</v>
      </c>
      <c r="R11" s="10">
        <v>49</v>
      </c>
      <c r="S11" s="9">
        <v>7.3353293413173697</v>
      </c>
      <c r="T11" s="10">
        <v>39</v>
      </c>
      <c r="U11" s="9">
        <v>5.8383233532934096</v>
      </c>
      <c r="V11" s="17">
        <f>((P11+R11+T11)/C11)</f>
        <v>0.20958083832335328</v>
      </c>
      <c r="W11" s="10">
        <v>17</v>
      </c>
      <c r="X11" s="9">
        <v>2.5449101796407199</v>
      </c>
      <c r="Y11" s="10">
        <v>24</v>
      </c>
      <c r="Z11" s="9">
        <v>3.59281437125748</v>
      </c>
      <c r="AA11" s="17">
        <f>((W11+Y11)/C11)</f>
        <v>6.1377245508982034E-2</v>
      </c>
      <c r="AB11" s="10">
        <v>49</v>
      </c>
      <c r="AC11" s="20">
        <v>7.3400000000000007E-2</v>
      </c>
      <c r="AD11" s="37">
        <v>2.7375748502994011</v>
      </c>
    </row>
    <row r="12" spans="1:30" x14ac:dyDescent="0.2">
      <c r="A12" s="36" t="s">
        <v>45</v>
      </c>
      <c r="B12" s="7" t="s">
        <v>45</v>
      </c>
      <c r="C12" s="12">
        <f>D12+F12+I12+K12+M12+P12+R12+T12+W12+Y12+AB12</f>
        <v>20</v>
      </c>
      <c r="D12" s="18">
        <v>12</v>
      </c>
      <c r="E12" s="48">
        <v>60</v>
      </c>
      <c r="F12" s="11">
        <v>4</v>
      </c>
      <c r="G12" s="9">
        <v>20</v>
      </c>
      <c r="H12" s="17">
        <f>((D12+F12)/C12)</f>
        <v>0.8</v>
      </c>
      <c r="I12" s="10">
        <v>1</v>
      </c>
      <c r="J12" s="9">
        <v>5</v>
      </c>
      <c r="K12" s="10">
        <v>1</v>
      </c>
      <c r="L12" s="9">
        <v>5</v>
      </c>
      <c r="M12" s="10">
        <v>2</v>
      </c>
      <c r="N12" s="9">
        <v>10</v>
      </c>
      <c r="O12" s="17">
        <f>((I12+K12+M12)/C12)</f>
        <v>0.2</v>
      </c>
      <c r="P12" s="10">
        <v>0</v>
      </c>
      <c r="Q12" s="9">
        <v>0</v>
      </c>
      <c r="R12" s="10">
        <v>0</v>
      </c>
      <c r="S12" s="9">
        <v>0</v>
      </c>
      <c r="T12" s="10">
        <v>0</v>
      </c>
      <c r="U12" s="9">
        <v>0</v>
      </c>
      <c r="V12" s="17">
        <f>((P12+R12+T12)/C12)</f>
        <v>0</v>
      </c>
      <c r="W12" s="10">
        <v>0</v>
      </c>
      <c r="X12" s="9">
        <v>0</v>
      </c>
      <c r="Y12" s="10">
        <v>0</v>
      </c>
      <c r="Z12" s="9">
        <v>0</v>
      </c>
      <c r="AA12" s="17">
        <f>((W12+Y12)/C12)</f>
        <v>0</v>
      </c>
      <c r="AB12" s="10">
        <v>0</v>
      </c>
      <c r="AC12" s="20">
        <v>0</v>
      </c>
      <c r="AD12" s="37">
        <v>3.7250000000000001</v>
      </c>
    </row>
    <row r="13" spans="1:30" x14ac:dyDescent="0.2">
      <c r="A13" s="36" t="s">
        <v>32</v>
      </c>
      <c r="B13" s="7" t="s">
        <v>33</v>
      </c>
      <c r="C13" s="12">
        <f>D13+F13+I13+K13+M13+P13+R13+T13+W13+Y13+AB13</f>
        <v>327</v>
      </c>
      <c r="D13" s="8">
        <v>74</v>
      </c>
      <c r="E13" s="11">
        <v>22.629969418960201</v>
      </c>
      <c r="F13" s="10">
        <v>37</v>
      </c>
      <c r="G13" s="9">
        <v>11.3149847094801</v>
      </c>
      <c r="H13" s="17">
        <f>((D13+F13)/C13)</f>
        <v>0.33944954128440369</v>
      </c>
      <c r="I13" s="10">
        <v>49</v>
      </c>
      <c r="J13" s="9">
        <v>14.9847094801223</v>
      </c>
      <c r="K13" s="10">
        <v>54</v>
      </c>
      <c r="L13" s="9">
        <v>16.5137614678899</v>
      </c>
      <c r="M13" s="10">
        <v>32</v>
      </c>
      <c r="N13" s="9">
        <v>9.7859327217125394</v>
      </c>
      <c r="O13" s="17">
        <f>((I13+K13+M13)/C13)</f>
        <v>0.41284403669724773</v>
      </c>
      <c r="P13" s="10">
        <v>19</v>
      </c>
      <c r="Q13" s="9">
        <v>5.81039755351682</v>
      </c>
      <c r="R13" s="10">
        <v>21</v>
      </c>
      <c r="S13" s="9">
        <v>6.4220183486238502</v>
      </c>
      <c r="T13" s="10">
        <v>14</v>
      </c>
      <c r="U13" s="9">
        <v>4.2813455657492296</v>
      </c>
      <c r="V13" s="17">
        <f>((P13+R13+T13)/C13)</f>
        <v>0.16513761467889909</v>
      </c>
      <c r="W13" s="10">
        <v>5</v>
      </c>
      <c r="X13" s="9">
        <v>1.5290519877675799</v>
      </c>
      <c r="Y13" s="10">
        <v>12</v>
      </c>
      <c r="Z13" s="9">
        <v>3.6697247706421998</v>
      </c>
      <c r="AA13" s="17">
        <f>((W13+Y13)/C13)</f>
        <v>5.1987767584097858E-2</v>
      </c>
      <c r="AB13" s="10">
        <v>10</v>
      </c>
      <c r="AC13" s="20">
        <v>3.0599999999999999E-2</v>
      </c>
      <c r="AD13" s="37">
        <v>2.9694189602446484</v>
      </c>
    </row>
    <row r="14" spans="1:30" x14ac:dyDescent="0.2">
      <c r="A14" s="36" t="s">
        <v>32</v>
      </c>
      <c r="B14" s="7" t="s">
        <v>44</v>
      </c>
      <c r="C14" s="12">
        <f>D14+F14+I14+K14+M14+P14+R14+T14+W14+Y14+AB14</f>
        <v>122</v>
      </c>
      <c r="D14" s="8">
        <v>38</v>
      </c>
      <c r="E14" s="11">
        <v>31.1475409836066</v>
      </c>
      <c r="F14" s="10">
        <v>14</v>
      </c>
      <c r="G14" s="9">
        <v>11.4754098360656</v>
      </c>
      <c r="H14" s="17">
        <f>((D14+F14)/C14)</f>
        <v>0.42622950819672129</v>
      </c>
      <c r="I14" s="10">
        <v>9</v>
      </c>
      <c r="J14" s="9">
        <v>7.3770491803278704</v>
      </c>
      <c r="K14" s="10">
        <v>20</v>
      </c>
      <c r="L14" s="9">
        <v>16.393442622950801</v>
      </c>
      <c r="M14" s="10">
        <v>13</v>
      </c>
      <c r="N14" s="9">
        <v>10.655737704918</v>
      </c>
      <c r="O14" s="17">
        <f>((I14+K14+M14)/C14)</f>
        <v>0.34426229508196721</v>
      </c>
      <c r="P14" s="10">
        <v>10</v>
      </c>
      <c r="Q14" s="9">
        <v>8.1967213114754092</v>
      </c>
      <c r="R14" s="10">
        <v>8</v>
      </c>
      <c r="S14" s="9">
        <v>6.5573770491803298</v>
      </c>
      <c r="T14" s="10">
        <v>2</v>
      </c>
      <c r="U14" s="9">
        <v>1.63934426229508</v>
      </c>
      <c r="V14" s="17">
        <f>((P14+R14+T14)/C14)</f>
        <v>0.16393442622950818</v>
      </c>
      <c r="W14" s="10">
        <v>1</v>
      </c>
      <c r="X14" s="9">
        <v>0.81967213114754101</v>
      </c>
      <c r="Y14" s="10">
        <v>2</v>
      </c>
      <c r="Z14" s="9">
        <v>1.63934426229508</v>
      </c>
      <c r="AA14" s="17">
        <f>((W14+Y14)/C14)</f>
        <v>2.4590163934426229E-2</v>
      </c>
      <c r="AB14" s="10">
        <v>5</v>
      </c>
      <c r="AC14" s="20">
        <v>4.1000000000000002E-2</v>
      </c>
      <c r="AD14" s="37">
        <v>3.0680327868852459</v>
      </c>
    </row>
    <row r="15" spans="1:30" x14ac:dyDescent="0.2">
      <c r="A15" s="36" t="s">
        <v>32</v>
      </c>
      <c r="B15" s="7" t="s">
        <v>46</v>
      </c>
      <c r="C15" s="12">
        <f>D15+F15+I15+K15+M15+P15+R15+T15+W15+Y15+AB15</f>
        <v>170</v>
      </c>
      <c r="D15" s="8">
        <v>43</v>
      </c>
      <c r="E15" s="11">
        <v>25.294117647058801</v>
      </c>
      <c r="F15" s="10">
        <v>12</v>
      </c>
      <c r="G15" s="9">
        <v>7.0588235294117601</v>
      </c>
      <c r="H15" s="17">
        <f>((D15+F15)/C15)</f>
        <v>0.3235294117647059</v>
      </c>
      <c r="I15" s="10">
        <v>10</v>
      </c>
      <c r="J15" s="9">
        <v>5.8823529411764701</v>
      </c>
      <c r="K15" s="10">
        <v>17</v>
      </c>
      <c r="L15" s="9">
        <v>10</v>
      </c>
      <c r="M15" s="10">
        <v>27</v>
      </c>
      <c r="N15" s="9">
        <v>15.882352941176499</v>
      </c>
      <c r="O15" s="17">
        <f>((I15+K15+M15)/C15)</f>
        <v>0.31764705882352939</v>
      </c>
      <c r="P15" s="10">
        <v>18</v>
      </c>
      <c r="Q15" s="9">
        <v>10.588235294117601</v>
      </c>
      <c r="R15" s="10">
        <v>25</v>
      </c>
      <c r="S15" s="9">
        <v>14.705882352941201</v>
      </c>
      <c r="T15" s="10">
        <v>8</v>
      </c>
      <c r="U15" s="9">
        <v>4.7058823529411802</v>
      </c>
      <c r="V15" s="17">
        <f>((P15+R15+T15)/C15)</f>
        <v>0.3</v>
      </c>
      <c r="W15" s="10">
        <v>2</v>
      </c>
      <c r="X15" s="9">
        <v>1.1764705882352899</v>
      </c>
      <c r="Y15" s="10">
        <v>4</v>
      </c>
      <c r="Z15" s="9">
        <v>2.3529411764705901</v>
      </c>
      <c r="AA15" s="17">
        <f>((W15+Y15)/C15)</f>
        <v>3.5294117647058823E-2</v>
      </c>
      <c r="AB15" s="10">
        <v>4</v>
      </c>
      <c r="AC15" s="20">
        <v>2.35E-2</v>
      </c>
      <c r="AD15" s="37">
        <v>2.8523529411764708</v>
      </c>
    </row>
    <row r="16" spans="1:30" x14ac:dyDescent="0.2">
      <c r="A16" s="36" t="s">
        <v>32</v>
      </c>
      <c r="B16" s="7" t="s">
        <v>58</v>
      </c>
      <c r="C16" s="12">
        <f>D16+F16+I16+K16+M16+P16+R16+T16+W16+Y16+AB16</f>
        <v>108</v>
      </c>
      <c r="D16" s="8">
        <v>28</v>
      </c>
      <c r="E16" s="11">
        <v>25.925925925925899</v>
      </c>
      <c r="F16" s="10">
        <v>11</v>
      </c>
      <c r="G16" s="9">
        <v>10.185185185185199</v>
      </c>
      <c r="H16" s="17">
        <f>((D16+F16)/C16)</f>
        <v>0.3611111111111111</v>
      </c>
      <c r="I16" s="10">
        <v>13</v>
      </c>
      <c r="J16" s="9">
        <v>12.037037037037001</v>
      </c>
      <c r="K16" s="10">
        <v>13</v>
      </c>
      <c r="L16" s="9">
        <v>12.037037037037001</v>
      </c>
      <c r="M16" s="10">
        <v>11</v>
      </c>
      <c r="N16" s="9">
        <v>10.185185185185199</v>
      </c>
      <c r="O16" s="17">
        <f>((I16+K16+M16)/C16)</f>
        <v>0.34259259259259262</v>
      </c>
      <c r="P16" s="10">
        <v>7</v>
      </c>
      <c r="Q16" s="9">
        <v>6.4814814814814801</v>
      </c>
      <c r="R16" s="10">
        <v>6</v>
      </c>
      <c r="S16" s="9">
        <v>5.5555555555555598</v>
      </c>
      <c r="T16" s="10">
        <v>7</v>
      </c>
      <c r="U16" s="9">
        <v>6.4814814814814801</v>
      </c>
      <c r="V16" s="17">
        <f>((P16+R16+T16)/C16)</f>
        <v>0.18518518518518517</v>
      </c>
      <c r="W16" s="10">
        <v>1</v>
      </c>
      <c r="X16" s="9">
        <v>0.92592592592592604</v>
      </c>
      <c r="Y16" s="10">
        <v>6</v>
      </c>
      <c r="Z16" s="9">
        <v>5.5555555555555598</v>
      </c>
      <c r="AA16" s="17">
        <f>((W16+Y16)/C16)</f>
        <v>6.4814814814814811E-2</v>
      </c>
      <c r="AB16" s="10">
        <v>5</v>
      </c>
      <c r="AC16" s="20">
        <v>4.6300000000000001E-2</v>
      </c>
      <c r="AD16" s="37">
        <v>2.8851851851851853</v>
      </c>
    </row>
    <row r="17" spans="1:30" x14ac:dyDescent="0.2">
      <c r="A17" s="36" t="s">
        <v>32</v>
      </c>
      <c r="B17" s="7" t="s">
        <v>67</v>
      </c>
      <c r="C17" s="12">
        <f>D17+F17+I17+K17+M17+P17+R17+T17+W17+Y17+AB17</f>
        <v>106</v>
      </c>
      <c r="D17" s="8">
        <v>45</v>
      </c>
      <c r="E17" s="9">
        <v>42.452830188679201</v>
      </c>
      <c r="F17" s="10">
        <v>18</v>
      </c>
      <c r="G17" s="9">
        <v>16.981132075471699</v>
      </c>
      <c r="H17" s="17">
        <f>((D17+F17)/C17)</f>
        <v>0.59433962264150941</v>
      </c>
      <c r="I17" s="10">
        <v>7</v>
      </c>
      <c r="J17" s="9">
        <v>6.6037735849056602</v>
      </c>
      <c r="K17" s="10">
        <v>10</v>
      </c>
      <c r="L17" s="9">
        <v>9.4339622641509404</v>
      </c>
      <c r="M17" s="10">
        <v>8</v>
      </c>
      <c r="N17" s="9">
        <v>7.5471698113207504</v>
      </c>
      <c r="O17" s="17">
        <f>((I17+K17+M17)/C17)</f>
        <v>0.23584905660377359</v>
      </c>
      <c r="P17" s="10">
        <v>3</v>
      </c>
      <c r="Q17" s="9">
        <v>2.8301886792452802</v>
      </c>
      <c r="R17" s="10">
        <v>5</v>
      </c>
      <c r="S17" s="9">
        <v>4.7169811320754702</v>
      </c>
      <c r="T17" s="10">
        <v>3</v>
      </c>
      <c r="U17" s="9">
        <v>2.8301886792452802</v>
      </c>
      <c r="V17" s="17">
        <f>((P17+R17+T17)/C17)</f>
        <v>0.10377358490566038</v>
      </c>
      <c r="W17" s="10">
        <v>2</v>
      </c>
      <c r="X17" s="9">
        <v>1.88679245283019</v>
      </c>
      <c r="Y17" s="10">
        <v>2</v>
      </c>
      <c r="Z17" s="9">
        <v>1.88679245283019</v>
      </c>
      <c r="AA17" s="17">
        <f>((W17+Y17)/C17)</f>
        <v>3.7735849056603772E-2</v>
      </c>
      <c r="AB17" s="10">
        <v>3</v>
      </c>
      <c r="AC17" s="20">
        <v>2.8299999999999999E-2</v>
      </c>
      <c r="AD17" s="37">
        <v>3.2820754716981133</v>
      </c>
    </row>
    <row r="18" spans="1:30" x14ac:dyDescent="0.2">
      <c r="A18" s="36" t="s">
        <v>32</v>
      </c>
      <c r="B18" s="7" t="s">
        <v>86</v>
      </c>
      <c r="C18" s="12">
        <f>D18+F18+I18+K18+M18+P18+R18+T18+W18+Y18+AB18</f>
        <v>269</v>
      </c>
      <c r="D18" s="8">
        <v>92</v>
      </c>
      <c r="E18" s="9">
        <v>34.200743494423797</v>
      </c>
      <c r="F18" s="10">
        <v>43</v>
      </c>
      <c r="G18" s="9">
        <v>15.985130111524199</v>
      </c>
      <c r="H18" s="17">
        <f>((D18+F18)/C18)</f>
        <v>0.5018587360594795</v>
      </c>
      <c r="I18" s="10">
        <v>23</v>
      </c>
      <c r="J18" s="9">
        <v>8.5501858736059493</v>
      </c>
      <c r="K18" s="10">
        <v>51</v>
      </c>
      <c r="L18" s="9">
        <v>18.959107806691399</v>
      </c>
      <c r="M18" s="10">
        <v>19</v>
      </c>
      <c r="N18" s="9">
        <v>7.0631970260222996</v>
      </c>
      <c r="O18" s="17">
        <f>((I18+K18+M18)/C18)</f>
        <v>0.34572490706319703</v>
      </c>
      <c r="P18" s="10">
        <v>20</v>
      </c>
      <c r="Q18" s="9">
        <v>7.43494423791822</v>
      </c>
      <c r="R18" s="10">
        <v>7</v>
      </c>
      <c r="S18" s="9">
        <v>2.6022304832713798</v>
      </c>
      <c r="T18" s="10">
        <v>5</v>
      </c>
      <c r="U18" s="9">
        <v>1.8587360594795499</v>
      </c>
      <c r="V18" s="17">
        <f>((P18+R18+T18)/C18)</f>
        <v>0.11895910780669144</v>
      </c>
      <c r="W18" s="10">
        <v>3</v>
      </c>
      <c r="X18" s="9">
        <v>1.1152416356877299</v>
      </c>
      <c r="Y18" s="10">
        <v>4</v>
      </c>
      <c r="Z18" s="9">
        <v>1.4869888475836399</v>
      </c>
      <c r="AA18" s="17">
        <f>((W18+Y18)/C18)</f>
        <v>2.6022304832713755E-2</v>
      </c>
      <c r="AB18" s="10">
        <v>2</v>
      </c>
      <c r="AC18" s="21">
        <v>7.4000000000000003E-3</v>
      </c>
      <c r="AD18" s="37">
        <v>3.2851301115241638</v>
      </c>
    </row>
    <row r="19" spans="1:30" x14ac:dyDescent="0.2">
      <c r="A19" s="36" t="s">
        <v>32</v>
      </c>
      <c r="B19" s="7" t="s">
        <v>87</v>
      </c>
      <c r="C19" s="12">
        <f>D19+F19+I19+K19+M19+P19+R19+T19+W19+Y19+AB19</f>
        <v>113</v>
      </c>
      <c r="D19" s="8">
        <v>26</v>
      </c>
      <c r="E19" s="9">
        <v>23.008849557522101</v>
      </c>
      <c r="F19" s="10">
        <v>24</v>
      </c>
      <c r="G19" s="9">
        <v>21.2389380530973</v>
      </c>
      <c r="H19" s="17">
        <f>((D19+F19)/C19)</f>
        <v>0.44247787610619471</v>
      </c>
      <c r="I19" s="10">
        <v>17</v>
      </c>
      <c r="J19" s="9">
        <v>15.044247787610599</v>
      </c>
      <c r="K19" s="10">
        <v>14</v>
      </c>
      <c r="L19" s="9">
        <v>12.389380530973501</v>
      </c>
      <c r="M19" s="10">
        <v>14</v>
      </c>
      <c r="N19" s="9">
        <v>12.389380530973501</v>
      </c>
      <c r="O19" s="17">
        <f>((I19+K19+M19)/C19)</f>
        <v>0.39823008849557523</v>
      </c>
      <c r="P19" s="10">
        <v>5</v>
      </c>
      <c r="Q19" s="9">
        <v>4.4247787610619502</v>
      </c>
      <c r="R19" s="10">
        <v>5</v>
      </c>
      <c r="S19" s="9">
        <v>4.4247787610619502</v>
      </c>
      <c r="T19" s="10">
        <v>3</v>
      </c>
      <c r="U19" s="9">
        <v>2.65486725663717</v>
      </c>
      <c r="V19" s="17">
        <f>((P19+R19+T19)/C19)</f>
        <v>0.11504424778761062</v>
      </c>
      <c r="W19" s="10">
        <v>2</v>
      </c>
      <c r="X19" s="9">
        <v>1.76991150442478</v>
      </c>
      <c r="Y19" s="10">
        <v>1</v>
      </c>
      <c r="Z19" s="9">
        <v>0.88495575221238898</v>
      </c>
      <c r="AA19" s="17">
        <f>((W19+Y19)/C19)</f>
        <v>2.6548672566371681E-2</v>
      </c>
      <c r="AB19" s="10">
        <v>2</v>
      </c>
      <c r="AC19" s="20">
        <v>1.77E-2</v>
      </c>
      <c r="AD19" s="37">
        <v>3.1761061946902656</v>
      </c>
    </row>
    <row r="20" spans="1:30" x14ac:dyDescent="0.2">
      <c r="A20" s="36" t="s">
        <v>32</v>
      </c>
      <c r="B20" s="7" t="s">
        <v>88</v>
      </c>
      <c r="C20" s="12">
        <f>D20+F20+I20+K20+M20+P20+R20+T20+W20+Y20+AB20</f>
        <v>268</v>
      </c>
      <c r="D20" s="8">
        <v>87</v>
      </c>
      <c r="E20" s="9">
        <v>32.462686567164198</v>
      </c>
      <c r="F20" s="10">
        <v>40</v>
      </c>
      <c r="G20" s="9">
        <v>14.9253731343284</v>
      </c>
      <c r="H20" s="17">
        <f>((D20+F20)/C20)</f>
        <v>0.47388059701492535</v>
      </c>
      <c r="I20" s="10">
        <v>40</v>
      </c>
      <c r="J20" s="9">
        <v>14.9253731343284</v>
      </c>
      <c r="K20" s="10">
        <v>44</v>
      </c>
      <c r="L20" s="9">
        <v>16.417910447761201</v>
      </c>
      <c r="M20" s="10">
        <v>18</v>
      </c>
      <c r="N20" s="9">
        <v>6.7164179104477597</v>
      </c>
      <c r="O20" s="17">
        <f>((I20+K20+M20)/C20)</f>
        <v>0.38059701492537312</v>
      </c>
      <c r="P20" s="10">
        <v>14</v>
      </c>
      <c r="Q20" s="9">
        <v>5.2238805970149196</v>
      </c>
      <c r="R20" s="10">
        <v>9</v>
      </c>
      <c r="S20" s="9">
        <v>3.3582089552238799</v>
      </c>
      <c r="T20" s="10">
        <v>6</v>
      </c>
      <c r="U20" s="9">
        <v>2.23880597014925</v>
      </c>
      <c r="V20" s="17">
        <f>((P20+R20+T20)/C20)</f>
        <v>0.10820895522388059</v>
      </c>
      <c r="W20" s="10">
        <v>1</v>
      </c>
      <c r="X20" s="9">
        <v>0.37313432835820898</v>
      </c>
      <c r="Y20" s="10">
        <v>7</v>
      </c>
      <c r="Z20" s="9">
        <v>2.6119402985074598</v>
      </c>
      <c r="AA20" s="17">
        <f>((W20+Y20)/C20)</f>
        <v>2.9850746268656716E-2</v>
      </c>
      <c r="AB20" s="10">
        <v>2</v>
      </c>
      <c r="AC20" s="20">
        <v>7.4999999999999997E-3</v>
      </c>
      <c r="AD20" s="37">
        <v>3.2735074626865672</v>
      </c>
    </row>
    <row r="21" spans="1:30" x14ac:dyDescent="0.2">
      <c r="A21" s="36" t="s">
        <v>47</v>
      </c>
      <c r="B21" s="7" t="s">
        <v>47</v>
      </c>
      <c r="C21" s="12">
        <f>D21+F21+I21+K21+M21+P21+R21+T21+W21+Y21+AB21</f>
        <v>403</v>
      </c>
      <c r="D21" s="8">
        <v>73</v>
      </c>
      <c r="E21" s="9">
        <v>18.114143920595499</v>
      </c>
      <c r="F21" s="10">
        <v>40</v>
      </c>
      <c r="G21" s="9">
        <v>9.9255583126550899</v>
      </c>
      <c r="H21" s="17">
        <f>((D21+F21)/C21)</f>
        <v>0.28039702233250619</v>
      </c>
      <c r="I21" s="10">
        <v>32</v>
      </c>
      <c r="J21" s="9">
        <v>7.9404466501240698</v>
      </c>
      <c r="K21" s="10">
        <v>60</v>
      </c>
      <c r="L21" s="9">
        <v>14.8883374689826</v>
      </c>
      <c r="M21" s="10">
        <v>33</v>
      </c>
      <c r="N21" s="9">
        <v>8.1885856079404498</v>
      </c>
      <c r="O21" s="17">
        <f>((I21+K21+M21)/C21)</f>
        <v>0.31017369727047145</v>
      </c>
      <c r="P21" s="10">
        <v>35</v>
      </c>
      <c r="Q21" s="9">
        <v>8.6848635235732008</v>
      </c>
      <c r="R21" s="10">
        <v>36</v>
      </c>
      <c r="S21" s="9">
        <v>8.9330024813895808</v>
      </c>
      <c r="T21" s="10">
        <v>27</v>
      </c>
      <c r="U21" s="9">
        <v>6.6997518610421798</v>
      </c>
      <c r="V21" s="17">
        <f>((P21+R21+T21)/C21)</f>
        <v>0.24317617866004962</v>
      </c>
      <c r="W21" s="10">
        <v>17</v>
      </c>
      <c r="X21" s="9">
        <v>4.2183622828784104</v>
      </c>
      <c r="Y21" s="10">
        <v>20</v>
      </c>
      <c r="Z21" s="9">
        <v>4.9627791563275396</v>
      </c>
      <c r="AA21" s="17">
        <f>((W21+Y21)/C21)</f>
        <v>9.1811414392059559E-2</v>
      </c>
      <c r="AB21" s="10">
        <v>30</v>
      </c>
      <c r="AC21" s="20">
        <v>7.4399999999999994E-2</v>
      </c>
      <c r="AD21" s="37">
        <v>2.6183622828784121</v>
      </c>
    </row>
    <row r="22" spans="1:30" x14ac:dyDescent="0.2">
      <c r="A22" s="36" t="s">
        <v>49</v>
      </c>
      <c r="B22" s="7" t="s">
        <v>50</v>
      </c>
      <c r="C22" s="12">
        <f>D22+F22+I22+K22+M22+P22+R22+T22+W22+Y22+AB22</f>
        <v>151</v>
      </c>
      <c r="D22" s="8">
        <v>38</v>
      </c>
      <c r="E22" s="9">
        <v>25.165562913907301</v>
      </c>
      <c r="F22" s="10">
        <v>22</v>
      </c>
      <c r="G22" s="9">
        <v>14.5695364238411</v>
      </c>
      <c r="H22" s="17">
        <f>((D22+F22)/C22)</f>
        <v>0.39735099337748342</v>
      </c>
      <c r="I22" s="10">
        <v>12</v>
      </c>
      <c r="J22" s="9">
        <v>7.9470198675496704</v>
      </c>
      <c r="K22" s="10">
        <v>12</v>
      </c>
      <c r="L22" s="9">
        <v>7.9470198675496704</v>
      </c>
      <c r="M22" s="10">
        <v>16</v>
      </c>
      <c r="N22" s="9">
        <v>10.596026490066199</v>
      </c>
      <c r="O22" s="17">
        <f>((I22+K22+M22)/C22)</f>
        <v>0.26490066225165565</v>
      </c>
      <c r="P22" s="10">
        <v>9</v>
      </c>
      <c r="Q22" s="9">
        <v>5.9602649006622501</v>
      </c>
      <c r="R22" s="10">
        <v>11</v>
      </c>
      <c r="S22" s="9">
        <v>7.2847682119205297</v>
      </c>
      <c r="T22" s="10">
        <v>8</v>
      </c>
      <c r="U22" s="9">
        <v>5.2980132450331103</v>
      </c>
      <c r="V22" s="17">
        <f>((P22+R22+T22)/C22)</f>
        <v>0.18543046357615894</v>
      </c>
      <c r="W22" s="10">
        <v>4</v>
      </c>
      <c r="X22" s="9">
        <v>2.64900662251656</v>
      </c>
      <c r="Y22" s="10">
        <v>8</v>
      </c>
      <c r="Z22" s="9">
        <v>5.2980132450331103</v>
      </c>
      <c r="AA22" s="17">
        <f>((W22+Y22)/C22)</f>
        <v>7.9470198675496692E-2</v>
      </c>
      <c r="AB22" s="10">
        <v>11</v>
      </c>
      <c r="AC22" s="20">
        <v>7.2800000000000004E-2</v>
      </c>
      <c r="AD22" s="37">
        <v>2.7927152317880797</v>
      </c>
    </row>
    <row r="23" spans="1:30" x14ac:dyDescent="0.2">
      <c r="A23" s="36" t="s">
        <v>49</v>
      </c>
      <c r="B23" s="7" t="s">
        <v>53</v>
      </c>
      <c r="C23" s="12">
        <f>D23+F23+I23+K23+M23+P23+R23+T23+W23+Y23+AB23</f>
        <v>38</v>
      </c>
      <c r="D23" s="8">
        <v>21</v>
      </c>
      <c r="E23" s="9">
        <v>55.2631578947368</v>
      </c>
      <c r="F23" s="10">
        <v>6</v>
      </c>
      <c r="G23" s="9">
        <v>15.789473684210501</v>
      </c>
      <c r="H23" s="17">
        <f>((D23+F23)/C23)</f>
        <v>0.71052631578947367</v>
      </c>
      <c r="I23" s="10">
        <v>0</v>
      </c>
      <c r="J23" s="9">
        <v>0</v>
      </c>
      <c r="K23" s="10">
        <v>6</v>
      </c>
      <c r="L23" s="9">
        <v>15.789473684210501</v>
      </c>
      <c r="M23" s="10">
        <v>1</v>
      </c>
      <c r="N23" s="9">
        <v>2.6315789473684199</v>
      </c>
      <c r="O23" s="17">
        <f>((I23+K23+M23)/C23)</f>
        <v>0.18421052631578946</v>
      </c>
      <c r="P23" s="10">
        <v>0</v>
      </c>
      <c r="Q23" s="9">
        <v>0</v>
      </c>
      <c r="R23" s="10">
        <v>2</v>
      </c>
      <c r="S23" s="9">
        <v>5.2631578947368398</v>
      </c>
      <c r="T23" s="10">
        <v>0</v>
      </c>
      <c r="U23" s="9">
        <v>0</v>
      </c>
      <c r="V23" s="17">
        <f>((P23+R23+T23)/C23)</f>
        <v>5.2631578947368418E-2</v>
      </c>
      <c r="W23" s="10">
        <v>0</v>
      </c>
      <c r="X23" s="9">
        <v>0</v>
      </c>
      <c r="Y23" s="10">
        <v>0</v>
      </c>
      <c r="Z23" s="9">
        <v>0</v>
      </c>
      <c r="AA23" s="17">
        <f>((W23+Y23)/C23)</f>
        <v>0</v>
      </c>
      <c r="AB23" s="10">
        <v>2</v>
      </c>
      <c r="AC23" s="20">
        <v>5.2600000000000001E-2</v>
      </c>
      <c r="AD23" s="37">
        <v>3.4447368421052631</v>
      </c>
    </row>
    <row r="24" spans="1:30" x14ac:dyDescent="0.2">
      <c r="A24" s="36" t="s">
        <v>49</v>
      </c>
      <c r="B24" s="7" t="s">
        <v>72</v>
      </c>
      <c r="C24" s="12">
        <f>D24+F24+I24+K24+M24+P24+R24+T24+W24+Y24+AB24</f>
        <v>12</v>
      </c>
      <c r="D24" s="8">
        <v>5</v>
      </c>
      <c r="E24" s="9">
        <v>41.6666666666667</v>
      </c>
      <c r="F24" s="10">
        <v>1</v>
      </c>
      <c r="G24" s="9">
        <v>8.3333333333333304</v>
      </c>
      <c r="H24" s="17">
        <f>((D24+F24)/C24)</f>
        <v>0.5</v>
      </c>
      <c r="I24" s="10">
        <v>0</v>
      </c>
      <c r="J24" s="9">
        <v>0</v>
      </c>
      <c r="K24" s="10">
        <v>3</v>
      </c>
      <c r="L24" s="9">
        <v>25</v>
      </c>
      <c r="M24" s="10">
        <v>0</v>
      </c>
      <c r="N24" s="9">
        <v>0</v>
      </c>
      <c r="O24" s="17">
        <f>((I24+K24+M24)/C24)</f>
        <v>0.25</v>
      </c>
      <c r="P24" s="10">
        <v>0</v>
      </c>
      <c r="Q24" s="9">
        <v>0</v>
      </c>
      <c r="R24" s="10">
        <v>1</v>
      </c>
      <c r="S24" s="9">
        <v>8.3333333333333304</v>
      </c>
      <c r="T24" s="10">
        <v>0</v>
      </c>
      <c r="U24" s="9">
        <v>0</v>
      </c>
      <c r="V24" s="17">
        <f>((P24+R24+T24)/C24)</f>
        <v>8.3333333333333329E-2</v>
      </c>
      <c r="W24" s="10">
        <v>0</v>
      </c>
      <c r="X24" s="9">
        <v>0</v>
      </c>
      <c r="Y24" s="10">
        <v>2</v>
      </c>
      <c r="Z24" s="9">
        <v>16.6666666666667</v>
      </c>
      <c r="AA24" s="17">
        <f>((W24+Y24)/C24)</f>
        <v>0.16666666666666666</v>
      </c>
      <c r="AB24" s="10">
        <v>0</v>
      </c>
      <c r="AC24" s="20">
        <v>0</v>
      </c>
      <c r="AD24" s="37">
        <v>3.0583333333333331</v>
      </c>
    </row>
    <row r="25" spans="1:30" x14ac:dyDescent="0.2">
      <c r="A25" s="36" t="s">
        <v>49</v>
      </c>
      <c r="B25" s="7" t="s">
        <v>81</v>
      </c>
      <c r="C25" s="12">
        <f>D25+F25+I25+K25+M25+P25+R25+T25+W25+Y25+AB25</f>
        <v>53</v>
      </c>
      <c r="D25" s="8">
        <v>18</v>
      </c>
      <c r="E25" s="9">
        <v>33.962264150943398</v>
      </c>
      <c r="F25" s="10">
        <v>5</v>
      </c>
      <c r="G25" s="9">
        <v>9.4339622641509404</v>
      </c>
      <c r="H25" s="17">
        <f>((D25+F25)/C25)</f>
        <v>0.43396226415094341</v>
      </c>
      <c r="I25" s="10">
        <v>3</v>
      </c>
      <c r="J25" s="9">
        <v>5.6603773584905701</v>
      </c>
      <c r="K25" s="10">
        <v>9</v>
      </c>
      <c r="L25" s="9">
        <v>16.981132075471699</v>
      </c>
      <c r="M25" s="10">
        <v>3</v>
      </c>
      <c r="N25" s="9">
        <v>5.6603773584905701</v>
      </c>
      <c r="O25" s="17">
        <f>((I25+K25+M25)/C25)</f>
        <v>0.28301886792452829</v>
      </c>
      <c r="P25" s="10">
        <v>4</v>
      </c>
      <c r="Q25" s="9">
        <v>7.5471698113207504</v>
      </c>
      <c r="R25" s="10">
        <v>3</v>
      </c>
      <c r="S25" s="9">
        <v>5.6603773584905701</v>
      </c>
      <c r="T25" s="10">
        <v>1</v>
      </c>
      <c r="U25" s="9">
        <v>1.88679245283019</v>
      </c>
      <c r="V25" s="17">
        <f>((P25+R25+T25)/C25)</f>
        <v>0.15094339622641509</v>
      </c>
      <c r="W25" s="10">
        <v>0</v>
      </c>
      <c r="X25" s="9">
        <v>0</v>
      </c>
      <c r="Y25" s="10">
        <v>2</v>
      </c>
      <c r="Z25" s="9">
        <v>3.7735849056603801</v>
      </c>
      <c r="AA25" s="17">
        <f>((W25+Y25)/C25)</f>
        <v>3.7735849056603772E-2</v>
      </c>
      <c r="AB25" s="10">
        <v>5</v>
      </c>
      <c r="AC25" s="20">
        <v>9.4299999999999995E-2</v>
      </c>
      <c r="AD25" s="37">
        <v>2.9132075471698111</v>
      </c>
    </row>
    <row r="26" spans="1:30" x14ac:dyDescent="0.2">
      <c r="A26" s="36" t="s">
        <v>49</v>
      </c>
      <c r="B26" s="7" t="s">
        <v>96</v>
      </c>
      <c r="C26" s="12">
        <f>D26+F26+I26+K26+M26+P26+R26+T26+W26+Y26+AB26</f>
        <v>267</v>
      </c>
      <c r="D26" s="8">
        <v>79</v>
      </c>
      <c r="E26" s="9">
        <v>29.5880149812734</v>
      </c>
      <c r="F26" s="10">
        <v>35</v>
      </c>
      <c r="G26" s="9">
        <v>13.1086142322097</v>
      </c>
      <c r="H26" s="17">
        <f>((D26+F26)/C26)</f>
        <v>0.42696629213483145</v>
      </c>
      <c r="I26" s="10">
        <v>27</v>
      </c>
      <c r="J26" s="9">
        <v>10.1123595505618</v>
      </c>
      <c r="K26" s="10">
        <v>37</v>
      </c>
      <c r="L26" s="9">
        <v>13.857677902621701</v>
      </c>
      <c r="M26" s="10">
        <v>18</v>
      </c>
      <c r="N26" s="9">
        <v>6.7415730337078603</v>
      </c>
      <c r="O26" s="17">
        <f>((I26+K26+M26)/C26)</f>
        <v>0.30711610486891383</v>
      </c>
      <c r="P26" s="10">
        <v>10</v>
      </c>
      <c r="Q26" s="9">
        <v>3.7453183520599298</v>
      </c>
      <c r="R26" s="10">
        <v>23</v>
      </c>
      <c r="S26" s="9">
        <v>8.6142322097378301</v>
      </c>
      <c r="T26" s="10">
        <v>13</v>
      </c>
      <c r="U26" s="9">
        <v>4.8689138576779003</v>
      </c>
      <c r="V26" s="17">
        <f>((P26+R26+T26)/C26)</f>
        <v>0.17228464419475656</v>
      </c>
      <c r="W26" s="10">
        <v>3</v>
      </c>
      <c r="X26" s="9">
        <v>1.1235955056179801</v>
      </c>
      <c r="Y26" s="10">
        <v>3</v>
      </c>
      <c r="Z26" s="9">
        <v>1.1235955056179801</v>
      </c>
      <c r="AA26" s="17">
        <f>((W26+Y26)/C26)</f>
        <v>2.247191011235955E-2</v>
      </c>
      <c r="AB26" s="10">
        <v>19</v>
      </c>
      <c r="AC26" s="20">
        <v>7.1199999999999999E-2</v>
      </c>
      <c r="AD26" s="37">
        <v>2.9670411985018728</v>
      </c>
    </row>
    <row r="27" spans="1:30" x14ac:dyDescent="0.2">
      <c r="A27" s="36" t="s">
        <v>49</v>
      </c>
      <c r="B27" s="7" t="s">
        <v>100</v>
      </c>
      <c r="C27" s="12">
        <f>D27+F27+I27+K27+M27+P27+R27+T27+W27+Y27+AB27</f>
        <v>156</v>
      </c>
      <c r="D27" s="8">
        <v>58</v>
      </c>
      <c r="E27" s="9">
        <v>37.179487179487197</v>
      </c>
      <c r="F27" s="10">
        <v>30</v>
      </c>
      <c r="G27" s="9">
        <v>19.230769230769202</v>
      </c>
      <c r="H27" s="17">
        <f>((D27+F27)/C27)</f>
        <v>0.5641025641025641</v>
      </c>
      <c r="I27" s="10">
        <v>13</v>
      </c>
      <c r="J27" s="9">
        <v>8.3333333333333304</v>
      </c>
      <c r="K27" s="10">
        <v>20</v>
      </c>
      <c r="L27" s="9">
        <v>12.8205128205128</v>
      </c>
      <c r="M27" s="10">
        <v>11</v>
      </c>
      <c r="N27" s="9">
        <v>7.0512820512820502</v>
      </c>
      <c r="O27" s="17">
        <f>((I27+K27+M27)/C27)</f>
        <v>0.28205128205128205</v>
      </c>
      <c r="P27" s="10">
        <v>5</v>
      </c>
      <c r="Q27" s="9">
        <v>3.2051282051282</v>
      </c>
      <c r="R27" s="10">
        <v>3</v>
      </c>
      <c r="S27" s="9">
        <v>1.92307692307692</v>
      </c>
      <c r="T27" s="10">
        <v>3</v>
      </c>
      <c r="U27" s="9">
        <v>1.92307692307692</v>
      </c>
      <c r="V27" s="17">
        <f>((P27+R27+T27)/C27)</f>
        <v>7.0512820512820512E-2</v>
      </c>
      <c r="W27" s="10">
        <v>1</v>
      </c>
      <c r="X27" s="9">
        <v>0.64102564102564097</v>
      </c>
      <c r="Y27" s="10">
        <v>2</v>
      </c>
      <c r="Z27" s="9">
        <v>1.2820512820512799</v>
      </c>
      <c r="AA27" s="17">
        <f>((W27+Y27)/C27)</f>
        <v>1.9230769230769232E-2</v>
      </c>
      <c r="AB27" s="10">
        <v>10</v>
      </c>
      <c r="AC27" s="20">
        <v>6.4100000000000004E-2</v>
      </c>
      <c r="AD27" s="37">
        <v>3.2147435897435899</v>
      </c>
    </row>
    <row r="28" spans="1:30" x14ac:dyDescent="0.2">
      <c r="A28" s="36" t="s">
        <v>54</v>
      </c>
      <c r="B28" s="7" t="s">
        <v>54</v>
      </c>
      <c r="C28" s="12">
        <f>D28+F28+I28+K28+M28+P28+R28+T28+W28+Y28+AB28</f>
        <v>814</v>
      </c>
      <c r="D28" s="8">
        <v>290</v>
      </c>
      <c r="E28" s="9">
        <v>35.626535626535599</v>
      </c>
      <c r="F28" s="10">
        <v>109</v>
      </c>
      <c r="G28" s="9">
        <v>13.3906633906634</v>
      </c>
      <c r="H28" s="17">
        <f>((D28+F28)/C28)</f>
        <v>0.49017199017199015</v>
      </c>
      <c r="I28" s="10">
        <v>81</v>
      </c>
      <c r="J28" s="9">
        <v>9.9508599508599502</v>
      </c>
      <c r="K28" s="10">
        <v>92</v>
      </c>
      <c r="L28" s="9">
        <v>11.302211302211299</v>
      </c>
      <c r="M28" s="10">
        <v>56</v>
      </c>
      <c r="N28" s="9">
        <v>6.8796068796068797</v>
      </c>
      <c r="O28" s="17">
        <f>((I28+K28+M28)/C28)</f>
        <v>0.28132678132678135</v>
      </c>
      <c r="P28" s="10">
        <v>44</v>
      </c>
      <c r="Q28" s="9">
        <v>5.4054054054054097</v>
      </c>
      <c r="R28" s="10">
        <v>38</v>
      </c>
      <c r="S28" s="9">
        <v>4.6683046683046703</v>
      </c>
      <c r="T28" s="10">
        <v>23</v>
      </c>
      <c r="U28" s="9">
        <v>2.8255528255528302</v>
      </c>
      <c r="V28" s="17">
        <f>((P28+R28+T28)/C28)</f>
        <v>0.128992628992629</v>
      </c>
      <c r="W28" s="10">
        <v>12</v>
      </c>
      <c r="X28" s="9">
        <v>1.47420147420147</v>
      </c>
      <c r="Y28" s="10">
        <v>22</v>
      </c>
      <c r="Z28" s="9">
        <v>2.7027027027027</v>
      </c>
      <c r="AA28" s="17">
        <f>((W28+Y28)/C28)</f>
        <v>4.1769041769041768E-2</v>
      </c>
      <c r="AB28" s="10">
        <v>47</v>
      </c>
      <c r="AC28" s="20">
        <v>5.7700000000000001E-2</v>
      </c>
      <c r="AD28" s="37">
        <v>3.0856265356265355</v>
      </c>
    </row>
    <row r="29" spans="1:30" x14ac:dyDescent="0.2">
      <c r="A29" s="36" t="s">
        <v>62</v>
      </c>
      <c r="B29" s="7" t="s">
        <v>63</v>
      </c>
      <c r="C29" s="12">
        <f>D29+F29+I29+K29+M29+P29+R29+T29+W29+Y29+AB29</f>
        <v>368</v>
      </c>
      <c r="D29" s="8">
        <v>222</v>
      </c>
      <c r="E29" s="9">
        <v>60.326086956521699</v>
      </c>
      <c r="F29" s="10">
        <v>69</v>
      </c>
      <c r="G29" s="9">
        <v>18.75</v>
      </c>
      <c r="H29" s="17">
        <f>((D29+F29)/C29)</f>
        <v>0.79076086956521741</v>
      </c>
      <c r="I29" s="10">
        <v>24</v>
      </c>
      <c r="J29" s="9">
        <v>6.5217391304347796</v>
      </c>
      <c r="K29" s="10">
        <v>16</v>
      </c>
      <c r="L29" s="9">
        <v>4.3478260869565197</v>
      </c>
      <c r="M29" s="10">
        <v>13</v>
      </c>
      <c r="N29" s="9">
        <v>3.5326086956521698</v>
      </c>
      <c r="O29" s="17">
        <f>((I29+K29+M29)/C29)</f>
        <v>0.14402173913043478</v>
      </c>
      <c r="P29" s="10">
        <v>2</v>
      </c>
      <c r="Q29" s="9">
        <v>0.54347826086956497</v>
      </c>
      <c r="R29" s="10">
        <v>8</v>
      </c>
      <c r="S29" s="9">
        <v>2.1739130434782599</v>
      </c>
      <c r="T29" s="10">
        <v>3</v>
      </c>
      <c r="U29" s="9">
        <v>0.815217391304348</v>
      </c>
      <c r="V29" s="17">
        <f>((P29+R29+T29)/C29)</f>
        <v>3.5326086956521736E-2</v>
      </c>
      <c r="W29" s="10">
        <v>1</v>
      </c>
      <c r="X29" s="9">
        <v>0.27173913043478298</v>
      </c>
      <c r="Y29" s="10">
        <v>1</v>
      </c>
      <c r="Z29" s="9">
        <v>0.27173913043478298</v>
      </c>
      <c r="AA29" s="17">
        <f>((W29+Y29)/C29)</f>
        <v>5.434782608695652E-3</v>
      </c>
      <c r="AB29" s="10">
        <v>9</v>
      </c>
      <c r="AC29" s="20">
        <v>2.4500000000000001E-2</v>
      </c>
      <c r="AD29" s="37">
        <v>3.6239130434782609</v>
      </c>
    </row>
    <row r="30" spans="1:30" x14ac:dyDescent="0.2">
      <c r="A30" s="36" t="s">
        <v>59</v>
      </c>
      <c r="B30" s="7" t="s">
        <v>59</v>
      </c>
      <c r="C30" s="12">
        <f>D30+F30+I30+K30+M30+P30+R30+T30+W30+Y30+AB30</f>
        <v>420</v>
      </c>
      <c r="D30" s="13">
        <v>88</v>
      </c>
      <c r="E30" s="9">
        <v>20.952380952380999</v>
      </c>
      <c r="F30" s="10">
        <v>56</v>
      </c>
      <c r="G30" s="9">
        <v>13.3333333333333</v>
      </c>
      <c r="H30" s="17">
        <f>((D30+F30)/C30)</f>
        <v>0.34285714285714286</v>
      </c>
      <c r="I30" s="10">
        <v>37</v>
      </c>
      <c r="J30" s="9">
        <v>8.8095238095238102</v>
      </c>
      <c r="K30" s="10">
        <v>55</v>
      </c>
      <c r="L30" s="9">
        <v>13.0952380952381</v>
      </c>
      <c r="M30" s="10">
        <v>44</v>
      </c>
      <c r="N30" s="9">
        <v>10.476190476190499</v>
      </c>
      <c r="O30" s="17">
        <f>((I30+K30+M30)/C30)</f>
        <v>0.32380952380952382</v>
      </c>
      <c r="P30" s="10">
        <v>34</v>
      </c>
      <c r="Q30" s="9">
        <v>8.0952380952380896</v>
      </c>
      <c r="R30" s="10">
        <v>29</v>
      </c>
      <c r="S30" s="9">
        <v>6.9047619047619104</v>
      </c>
      <c r="T30" s="10">
        <v>25</v>
      </c>
      <c r="U30" s="9">
        <v>5.9523809523809499</v>
      </c>
      <c r="V30" s="17">
        <f>((P30+R30+T30)/C30)</f>
        <v>0.20952380952380953</v>
      </c>
      <c r="W30" s="10">
        <v>15</v>
      </c>
      <c r="X30" s="9">
        <v>3.5714285714285698</v>
      </c>
      <c r="Y30" s="10">
        <v>18</v>
      </c>
      <c r="Z30" s="9">
        <v>4.28571428571429</v>
      </c>
      <c r="AA30" s="17">
        <f>((W30+Y30)/C30)</f>
        <v>7.857142857142857E-2</v>
      </c>
      <c r="AB30" s="10">
        <v>19</v>
      </c>
      <c r="AC30" s="20">
        <v>4.5199999999999997E-2</v>
      </c>
      <c r="AD30" s="37">
        <v>2.8126190476190476</v>
      </c>
    </row>
    <row r="31" spans="1:30" x14ac:dyDescent="0.2">
      <c r="A31" s="36" t="s">
        <v>51</v>
      </c>
      <c r="B31" s="7" t="s">
        <v>52</v>
      </c>
      <c r="C31" s="12">
        <f>D31+F31+I31+K31+M31+P31+R31+T31+W31+Y31+AB31</f>
        <v>385</v>
      </c>
      <c r="D31" s="13">
        <v>198</v>
      </c>
      <c r="E31" s="9">
        <v>51.428571428571402</v>
      </c>
      <c r="F31" s="10">
        <v>52</v>
      </c>
      <c r="G31" s="9">
        <v>13.5064935064935</v>
      </c>
      <c r="H31" s="17">
        <f>((D31+F31)/C31)</f>
        <v>0.64935064935064934</v>
      </c>
      <c r="I31" s="10">
        <v>43</v>
      </c>
      <c r="J31" s="9">
        <v>11.168831168831201</v>
      </c>
      <c r="K31" s="10">
        <v>50</v>
      </c>
      <c r="L31" s="9">
        <v>12.987012987012999</v>
      </c>
      <c r="M31" s="10">
        <v>14</v>
      </c>
      <c r="N31" s="9">
        <v>3.6363636363636398</v>
      </c>
      <c r="O31" s="17">
        <f>((I31+K31+M31)/C31)</f>
        <v>0.2779220779220779</v>
      </c>
      <c r="P31" s="10">
        <v>9</v>
      </c>
      <c r="Q31" s="9">
        <v>2.3376623376623402</v>
      </c>
      <c r="R31" s="10">
        <v>9</v>
      </c>
      <c r="S31" s="9">
        <v>2.3376623376623402</v>
      </c>
      <c r="T31" s="10">
        <v>4</v>
      </c>
      <c r="U31" s="9">
        <v>1.03896103896104</v>
      </c>
      <c r="V31" s="17">
        <f>((P31+R31+T31)/C31)</f>
        <v>5.7142857142857141E-2</v>
      </c>
      <c r="W31" s="10">
        <v>1</v>
      </c>
      <c r="X31" s="9">
        <v>0.25974025974025999</v>
      </c>
      <c r="Y31" s="10">
        <v>0</v>
      </c>
      <c r="Z31" s="9">
        <v>0</v>
      </c>
      <c r="AA31" s="17">
        <f>((W31+Y31)/C31)</f>
        <v>2.5974025974025974E-3</v>
      </c>
      <c r="AB31" s="10">
        <v>5</v>
      </c>
      <c r="AC31" s="20">
        <v>1.2999999999999999E-2</v>
      </c>
      <c r="AD31" s="37">
        <v>3.5348051948051946</v>
      </c>
    </row>
    <row r="32" spans="1:30" x14ac:dyDescent="0.2">
      <c r="A32" s="36" t="s">
        <v>51</v>
      </c>
      <c r="B32" s="7" t="s">
        <v>57</v>
      </c>
      <c r="C32" s="12">
        <f>D32+F32+I32+K32+M32+P32+R32+T32+W32+Y32+AB32</f>
        <v>184</v>
      </c>
      <c r="D32" s="8">
        <v>88</v>
      </c>
      <c r="E32" s="9">
        <v>47.826086956521699</v>
      </c>
      <c r="F32" s="10">
        <v>33</v>
      </c>
      <c r="G32" s="9">
        <v>17.934782608695699</v>
      </c>
      <c r="H32" s="17">
        <f>((D32+F32)/C32)</f>
        <v>0.65760869565217395</v>
      </c>
      <c r="I32" s="10">
        <v>11</v>
      </c>
      <c r="J32" s="9">
        <v>5.9782608695652204</v>
      </c>
      <c r="K32" s="10">
        <v>18</v>
      </c>
      <c r="L32" s="9">
        <v>9.7826086956521703</v>
      </c>
      <c r="M32" s="10">
        <v>13</v>
      </c>
      <c r="N32" s="9">
        <v>7.0652173913043503</v>
      </c>
      <c r="O32" s="17">
        <f>((I32+K32+M32)/C32)</f>
        <v>0.22826086956521738</v>
      </c>
      <c r="P32" s="10">
        <v>6</v>
      </c>
      <c r="Q32" s="9">
        <v>3.2608695652173898</v>
      </c>
      <c r="R32" s="10">
        <v>3</v>
      </c>
      <c r="S32" s="9">
        <v>1.6304347826087</v>
      </c>
      <c r="T32" s="10">
        <v>3</v>
      </c>
      <c r="U32" s="9">
        <v>1.6304347826087</v>
      </c>
      <c r="V32" s="17">
        <f>((P32+R32+T32)/C32)</f>
        <v>6.5217391304347824E-2</v>
      </c>
      <c r="W32" s="10">
        <v>3</v>
      </c>
      <c r="X32" s="9">
        <v>1.6304347826087</v>
      </c>
      <c r="Y32" s="10">
        <v>2</v>
      </c>
      <c r="Z32" s="9">
        <v>1.0869565217391299</v>
      </c>
      <c r="AA32" s="17">
        <f>((W32+Y32)/C32)</f>
        <v>2.717391304347826E-2</v>
      </c>
      <c r="AB32" s="10">
        <v>4</v>
      </c>
      <c r="AC32" s="20">
        <v>2.1700000000000001E-2</v>
      </c>
      <c r="AD32" s="37">
        <v>3.4255434782608694</v>
      </c>
    </row>
    <row r="33" spans="1:30" x14ac:dyDescent="0.2">
      <c r="A33" s="36" t="s">
        <v>51</v>
      </c>
      <c r="B33" s="7" t="s">
        <v>66</v>
      </c>
      <c r="C33" s="12">
        <f>D33+F33+I33+K33+M33+P33+R33+T33+W33+Y33+AB33</f>
        <v>846</v>
      </c>
      <c r="D33" s="8">
        <v>284</v>
      </c>
      <c r="E33" s="9">
        <v>33.569739952718699</v>
      </c>
      <c r="F33" s="10">
        <v>127</v>
      </c>
      <c r="G33" s="9">
        <v>15.0118203309693</v>
      </c>
      <c r="H33" s="17">
        <f>((D33+F33)/C33)</f>
        <v>0.48581560283687941</v>
      </c>
      <c r="I33" s="10">
        <v>96</v>
      </c>
      <c r="J33" s="9">
        <v>11.3475177304965</v>
      </c>
      <c r="K33" s="10">
        <v>105</v>
      </c>
      <c r="L33" s="9">
        <v>12.411347517730499</v>
      </c>
      <c r="M33" s="10">
        <v>54</v>
      </c>
      <c r="N33" s="9">
        <v>6.3829787234042596</v>
      </c>
      <c r="O33" s="17">
        <f>((I33+K33+M33)/C33)</f>
        <v>0.30141843971631205</v>
      </c>
      <c r="P33" s="10">
        <v>39</v>
      </c>
      <c r="Q33" s="9">
        <v>4.6099290780141802</v>
      </c>
      <c r="R33" s="10">
        <v>44</v>
      </c>
      <c r="S33" s="9">
        <v>5.20094562647754</v>
      </c>
      <c r="T33" s="10">
        <v>17</v>
      </c>
      <c r="U33" s="9">
        <v>2.0094562647754102</v>
      </c>
      <c r="V33" s="17">
        <f>((P33+R33+T33)/C33)</f>
        <v>0.1182033096926714</v>
      </c>
      <c r="W33" s="10">
        <v>17</v>
      </c>
      <c r="X33" s="9">
        <v>2.0094562647754102</v>
      </c>
      <c r="Y33" s="10">
        <v>15</v>
      </c>
      <c r="Z33" s="9">
        <v>1.7730496453900699</v>
      </c>
      <c r="AA33" s="17">
        <f>((W33+Y33)/C33)</f>
        <v>3.7825059101654845E-2</v>
      </c>
      <c r="AB33" s="10">
        <v>48</v>
      </c>
      <c r="AC33" s="20">
        <v>5.67E-2</v>
      </c>
      <c r="AD33" s="37">
        <v>3.1054373522458629</v>
      </c>
    </row>
    <row r="34" spans="1:30" x14ac:dyDescent="0.2">
      <c r="A34" s="36" t="s">
        <v>51</v>
      </c>
      <c r="B34" s="7" t="s">
        <v>82</v>
      </c>
      <c r="C34" s="12">
        <f>D34+F34+I34+K34+M34+P34+R34+T34+W34+Y34+AB34</f>
        <v>116</v>
      </c>
      <c r="D34" s="8">
        <v>46</v>
      </c>
      <c r="E34" s="9">
        <v>39.655172413793103</v>
      </c>
      <c r="F34" s="10">
        <v>20</v>
      </c>
      <c r="G34" s="9">
        <v>17.241379310344801</v>
      </c>
      <c r="H34" s="17">
        <f>((D34+F34)/C34)</f>
        <v>0.56896551724137934</v>
      </c>
      <c r="I34" s="10">
        <v>10</v>
      </c>
      <c r="J34" s="9">
        <v>8.6206896551724093</v>
      </c>
      <c r="K34" s="10">
        <v>16</v>
      </c>
      <c r="L34" s="9">
        <v>13.7931034482759</v>
      </c>
      <c r="M34" s="10">
        <v>8</v>
      </c>
      <c r="N34" s="9">
        <v>6.8965517241379297</v>
      </c>
      <c r="O34" s="17">
        <f>((I34+K34+M34)/C34)</f>
        <v>0.29310344827586204</v>
      </c>
      <c r="P34" s="10">
        <v>2</v>
      </c>
      <c r="Q34" s="9">
        <v>1.72413793103448</v>
      </c>
      <c r="R34" s="10">
        <v>6</v>
      </c>
      <c r="S34" s="9">
        <v>5.1724137931034502</v>
      </c>
      <c r="T34" s="10">
        <v>2</v>
      </c>
      <c r="U34" s="9">
        <v>1.72413793103448</v>
      </c>
      <c r="V34" s="17">
        <f>((P34+R34+T34)/C34)</f>
        <v>8.6206896551724144E-2</v>
      </c>
      <c r="W34" s="10">
        <v>0</v>
      </c>
      <c r="X34" s="9">
        <v>0</v>
      </c>
      <c r="Y34" s="10">
        <v>1</v>
      </c>
      <c r="Z34" s="9">
        <v>0.86206896551724099</v>
      </c>
      <c r="AA34" s="17">
        <f>((W34+Y34)/C34)</f>
        <v>8.6206896551724137E-3</v>
      </c>
      <c r="AB34" s="10">
        <v>5</v>
      </c>
      <c r="AC34" s="20">
        <v>4.3099999999999999E-2</v>
      </c>
      <c r="AD34" s="37">
        <v>3.2896551724137932</v>
      </c>
    </row>
    <row r="35" spans="1:30" x14ac:dyDescent="0.2">
      <c r="A35" s="36" t="s">
        <v>64</v>
      </c>
      <c r="B35" s="7" t="s">
        <v>65</v>
      </c>
      <c r="C35" s="12">
        <f>D35+F35+I35+K35+M35+P35+R35+T35+W35+Y35+AB35</f>
        <v>373</v>
      </c>
      <c r="D35" s="8">
        <v>71</v>
      </c>
      <c r="E35" s="9">
        <v>19.034852546916898</v>
      </c>
      <c r="F35" s="10">
        <v>43</v>
      </c>
      <c r="G35" s="9">
        <v>11.5281501340483</v>
      </c>
      <c r="H35" s="17">
        <f>((D35+F35)/C35)</f>
        <v>0.30563002680965146</v>
      </c>
      <c r="I35" s="10">
        <v>32</v>
      </c>
      <c r="J35" s="9">
        <v>8.5790884718498699</v>
      </c>
      <c r="K35" s="10">
        <v>46</v>
      </c>
      <c r="L35" s="9">
        <v>12.332439678284199</v>
      </c>
      <c r="M35" s="10">
        <v>34</v>
      </c>
      <c r="N35" s="9">
        <v>9.1152815013404798</v>
      </c>
      <c r="O35" s="17">
        <f>((I35+K35+M35)/C35)</f>
        <v>0.30026809651474529</v>
      </c>
      <c r="P35" s="10">
        <v>36</v>
      </c>
      <c r="Q35" s="9">
        <v>9.6514745308311003</v>
      </c>
      <c r="R35" s="10">
        <v>29</v>
      </c>
      <c r="S35" s="9">
        <v>7.77479892761394</v>
      </c>
      <c r="T35" s="10">
        <v>16</v>
      </c>
      <c r="U35" s="9">
        <v>4.2895442359249296</v>
      </c>
      <c r="V35" s="17">
        <f>((P35+R35+T35)/C35)</f>
        <v>0.21715817694369974</v>
      </c>
      <c r="W35" s="10">
        <v>16</v>
      </c>
      <c r="X35" s="9">
        <v>4.2895442359249296</v>
      </c>
      <c r="Y35" s="10">
        <v>29</v>
      </c>
      <c r="Z35" s="9">
        <v>7.77479892761394</v>
      </c>
      <c r="AA35" s="17">
        <f>((W35+Y35)/C35)</f>
        <v>0.12064343163538874</v>
      </c>
      <c r="AB35" s="10">
        <v>21</v>
      </c>
      <c r="AC35" s="20">
        <v>5.6300000000000003E-2</v>
      </c>
      <c r="AD35" s="37">
        <v>2.6710455764075065</v>
      </c>
    </row>
    <row r="36" spans="1:30" x14ac:dyDescent="0.2">
      <c r="A36" s="36" t="s">
        <v>60</v>
      </c>
      <c r="B36" s="7" t="s">
        <v>61</v>
      </c>
      <c r="C36" s="12">
        <f>D36+F36+I36+K36+M36+P36+R36+T36+W36+Y36+AB36</f>
        <v>63</v>
      </c>
      <c r="D36" s="8">
        <v>43</v>
      </c>
      <c r="E36" s="9">
        <v>68.253968253968296</v>
      </c>
      <c r="F36" s="10">
        <v>6</v>
      </c>
      <c r="G36" s="9">
        <v>9.5238095238095202</v>
      </c>
      <c r="H36" s="17">
        <f>((D36+F36)/C36)</f>
        <v>0.77777777777777779</v>
      </c>
      <c r="I36" s="10">
        <v>6</v>
      </c>
      <c r="J36" s="9">
        <v>9.5238095238095202</v>
      </c>
      <c r="K36" s="10">
        <v>1</v>
      </c>
      <c r="L36" s="9">
        <v>1.5873015873015901</v>
      </c>
      <c r="M36" s="10">
        <v>2</v>
      </c>
      <c r="N36" s="9">
        <v>3.17460317460317</v>
      </c>
      <c r="O36" s="17">
        <f>((I36+K36+M36)/C36)</f>
        <v>0.14285714285714285</v>
      </c>
      <c r="P36" s="10">
        <v>0</v>
      </c>
      <c r="Q36" s="9">
        <v>0</v>
      </c>
      <c r="R36" s="10">
        <v>0</v>
      </c>
      <c r="S36" s="9">
        <v>0</v>
      </c>
      <c r="T36" s="10">
        <v>4</v>
      </c>
      <c r="U36" s="9">
        <v>6.3492063492063497</v>
      </c>
      <c r="V36" s="17">
        <f>((P36+R36+T36)/C36)</f>
        <v>6.3492063492063489E-2</v>
      </c>
      <c r="W36" s="10">
        <v>0</v>
      </c>
      <c r="X36" s="9">
        <v>0</v>
      </c>
      <c r="Y36" s="10">
        <v>0</v>
      </c>
      <c r="Z36" s="9">
        <v>0</v>
      </c>
      <c r="AA36" s="17">
        <f>((W36+Y36)/C36)</f>
        <v>0</v>
      </c>
      <c r="AB36" s="10">
        <v>1</v>
      </c>
      <c r="AC36" s="20">
        <v>1.5900000000000001E-2</v>
      </c>
      <c r="AD36" s="37">
        <v>3.638095238095238</v>
      </c>
    </row>
    <row r="37" spans="1:30" x14ac:dyDescent="0.2">
      <c r="A37" s="36" t="s">
        <v>69</v>
      </c>
      <c r="B37" s="7" t="s">
        <v>69</v>
      </c>
      <c r="C37" s="12">
        <f>D37+F37+I37+K37+M37+P37+R37+T37+W37+Y37+AB37</f>
        <v>374</v>
      </c>
      <c r="D37" s="8">
        <v>53</v>
      </c>
      <c r="E37" s="9">
        <v>14.1711229946524</v>
      </c>
      <c r="F37" s="10">
        <v>53</v>
      </c>
      <c r="G37" s="9">
        <v>14.1711229946524</v>
      </c>
      <c r="H37" s="17">
        <f>((D37+F37)/C37)</f>
        <v>0.28342245989304815</v>
      </c>
      <c r="I37" s="10">
        <v>34</v>
      </c>
      <c r="J37" s="9">
        <v>9.0909090909090899</v>
      </c>
      <c r="K37" s="10">
        <v>76</v>
      </c>
      <c r="L37" s="9">
        <v>20.320855614973301</v>
      </c>
      <c r="M37" s="10">
        <v>35</v>
      </c>
      <c r="N37" s="9">
        <v>9.3582887700534805</v>
      </c>
      <c r="O37" s="17">
        <f>((I37+K37+M37)/C37)</f>
        <v>0.38770053475935828</v>
      </c>
      <c r="P37" s="10">
        <v>22</v>
      </c>
      <c r="Q37" s="9">
        <v>5.8823529411764701</v>
      </c>
      <c r="R37" s="10">
        <v>40</v>
      </c>
      <c r="S37" s="9">
        <v>10.695187165775399</v>
      </c>
      <c r="T37" s="10">
        <v>19</v>
      </c>
      <c r="U37" s="9">
        <v>5.0802139037433198</v>
      </c>
      <c r="V37" s="17">
        <f>((P37+R37+T37)/C37)</f>
        <v>0.21657754010695188</v>
      </c>
      <c r="W37" s="10">
        <v>5</v>
      </c>
      <c r="X37" s="9">
        <v>1.33689839572193</v>
      </c>
      <c r="Y37" s="10">
        <v>19</v>
      </c>
      <c r="Z37" s="9">
        <v>5.0802139037433198</v>
      </c>
      <c r="AA37" s="17">
        <f>((W37+Y37)/C37)</f>
        <v>6.4171122994652413E-2</v>
      </c>
      <c r="AB37" s="10">
        <v>18</v>
      </c>
      <c r="AC37" s="20">
        <v>4.8099999999999997E-2</v>
      </c>
      <c r="AD37" s="37">
        <v>2.7572192513368985</v>
      </c>
    </row>
    <row r="38" spans="1:30" x14ac:dyDescent="0.2">
      <c r="A38" s="36" t="s">
        <v>69</v>
      </c>
      <c r="B38" s="7" t="s">
        <v>71</v>
      </c>
      <c r="C38" s="12">
        <f>D38+F38+I38+K38+M38+P38+R38+T38+W38+Y38+AB38</f>
        <v>71</v>
      </c>
      <c r="D38" s="8">
        <v>17</v>
      </c>
      <c r="E38" s="9">
        <v>23.943661971830998</v>
      </c>
      <c r="F38" s="10">
        <v>14</v>
      </c>
      <c r="G38" s="9">
        <v>19.7183098591549</v>
      </c>
      <c r="H38" s="17">
        <f>((D38+F38)/C38)</f>
        <v>0.43661971830985913</v>
      </c>
      <c r="I38" s="10">
        <v>10</v>
      </c>
      <c r="J38" s="9">
        <v>14.084507042253501</v>
      </c>
      <c r="K38" s="10">
        <v>12</v>
      </c>
      <c r="L38" s="9">
        <v>16.901408450704199</v>
      </c>
      <c r="M38" s="10">
        <v>4</v>
      </c>
      <c r="N38" s="9">
        <v>5.6338028169014098</v>
      </c>
      <c r="O38" s="17">
        <f>((I38+K38+M38)/C38)</f>
        <v>0.36619718309859156</v>
      </c>
      <c r="P38" s="10">
        <v>3</v>
      </c>
      <c r="Q38" s="9">
        <v>4.2253521126760596</v>
      </c>
      <c r="R38" s="10">
        <v>3</v>
      </c>
      <c r="S38" s="9">
        <v>4.2253521126760596</v>
      </c>
      <c r="T38" s="10">
        <v>1</v>
      </c>
      <c r="U38" s="9">
        <v>1.40845070422535</v>
      </c>
      <c r="V38" s="17">
        <f>((P38+R38+T38)/C38)</f>
        <v>9.8591549295774641E-2</v>
      </c>
      <c r="W38" s="10">
        <v>0</v>
      </c>
      <c r="X38" s="9">
        <v>0</v>
      </c>
      <c r="Y38" s="10">
        <v>1</v>
      </c>
      <c r="Z38" s="9">
        <v>1.40845070422535</v>
      </c>
      <c r="AA38" s="17">
        <f>((W38+Y38)/C38)</f>
        <v>1.4084507042253521E-2</v>
      </c>
      <c r="AB38" s="10">
        <v>6</v>
      </c>
      <c r="AC38" s="20">
        <v>8.4500000000000006E-2</v>
      </c>
      <c r="AD38" s="37">
        <v>3.0309859154929577</v>
      </c>
    </row>
    <row r="39" spans="1:30" x14ac:dyDescent="0.2">
      <c r="A39" s="36" t="s">
        <v>73</v>
      </c>
      <c r="B39" s="7" t="s">
        <v>74</v>
      </c>
      <c r="C39" s="12">
        <f>D39+F39+I39+K39+M39+P39+R39+T39+W39+Y39+AB39</f>
        <v>23</v>
      </c>
      <c r="D39" s="8">
        <v>19</v>
      </c>
      <c r="E39" s="9">
        <v>82.608695652173907</v>
      </c>
      <c r="F39" s="10">
        <v>2</v>
      </c>
      <c r="G39" s="9">
        <v>8.6956521739130395</v>
      </c>
      <c r="H39" s="17">
        <f>((D39+F39)/C39)</f>
        <v>0.91304347826086951</v>
      </c>
      <c r="I39" s="10">
        <v>1</v>
      </c>
      <c r="J39" s="9">
        <v>4.3478260869565197</v>
      </c>
      <c r="K39" s="10">
        <v>0</v>
      </c>
      <c r="L39" s="9">
        <v>0</v>
      </c>
      <c r="M39" s="10">
        <v>0</v>
      </c>
      <c r="N39" s="9">
        <v>0</v>
      </c>
      <c r="O39" s="17">
        <f>((I39+K39+M39)/C39)</f>
        <v>4.3478260869565216E-2</v>
      </c>
      <c r="P39" s="10">
        <v>1</v>
      </c>
      <c r="Q39" s="9">
        <v>4.3478260869565197</v>
      </c>
      <c r="R39" s="10">
        <v>0</v>
      </c>
      <c r="S39" s="9">
        <v>0</v>
      </c>
      <c r="T39" s="10">
        <v>0</v>
      </c>
      <c r="U39" s="9">
        <v>0</v>
      </c>
      <c r="V39" s="17">
        <f>((P39+R39+T39)/C39)</f>
        <v>4.3478260869565216E-2</v>
      </c>
      <c r="W39" s="10">
        <v>0</v>
      </c>
      <c r="X39" s="9">
        <v>0</v>
      </c>
      <c r="Y39" s="10">
        <v>0</v>
      </c>
      <c r="Z39" s="9">
        <v>0</v>
      </c>
      <c r="AA39" s="17">
        <f>((W39+Y39)/C39)</f>
        <v>0</v>
      </c>
      <c r="AB39" s="10">
        <v>0</v>
      </c>
      <c r="AC39" s="20">
        <v>0</v>
      </c>
      <c r="AD39" s="37">
        <v>3.8695652173913042</v>
      </c>
    </row>
    <row r="40" spans="1:30" x14ac:dyDescent="0.2">
      <c r="A40" s="36" t="s">
        <v>75</v>
      </c>
      <c r="B40" s="7" t="s">
        <v>76</v>
      </c>
      <c r="C40" s="12">
        <f>D40+F40+I40+K40+M40+P40+R40+T40+W40+Y40+AB40</f>
        <v>343</v>
      </c>
      <c r="D40" s="8">
        <v>78</v>
      </c>
      <c r="E40" s="9">
        <v>22.740524781341101</v>
      </c>
      <c r="F40" s="10">
        <v>60</v>
      </c>
      <c r="G40" s="9">
        <v>17.492711370262398</v>
      </c>
      <c r="H40" s="17">
        <f>((D40+F40)/C40)</f>
        <v>0.40233236151603496</v>
      </c>
      <c r="I40" s="10">
        <v>49</v>
      </c>
      <c r="J40" s="9">
        <v>14.285714285714301</v>
      </c>
      <c r="K40" s="10">
        <v>54</v>
      </c>
      <c r="L40" s="9">
        <v>15.7434402332362</v>
      </c>
      <c r="M40" s="10">
        <v>28</v>
      </c>
      <c r="N40" s="9">
        <v>8.1632653061224492</v>
      </c>
      <c r="O40" s="17">
        <f>((I40+K40+M40)/C40)</f>
        <v>0.38192419825072887</v>
      </c>
      <c r="P40" s="10">
        <v>27</v>
      </c>
      <c r="Q40" s="9">
        <v>7.8717201166180804</v>
      </c>
      <c r="R40" s="10">
        <v>15</v>
      </c>
      <c r="S40" s="9">
        <v>4.3731778425655996</v>
      </c>
      <c r="T40" s="10">
        <v>10</v>
      </c>
      <c r="U40" s="9">
        <v>2.9154518950437298</v>
      </c>
      <c r="V40" s="17">
        <f>((P40+R40+T40)/C40)</f>
        <v>0.15160349854227406</v>
      </c>
      <c r="W40" s="10">
        <v>5</v>
      </c>
      <c r="X40" s="9">
        <v>1.45772594752187</v>
      </c>
      <c r="Y40" s="10">
        <v>5</v>
      </c>
      <c r="Z40" s="9">
        <v>1.45772594752187</v>
      </c>
      <c r="AA40" s="17">
        <f>((W40+Y40)/C40)</f>
        <v>2.9154518950437316E-2</v>
      </c>
      <c r="AB40" s="10">
        <v>12</v>
      </c>
      <c r="AC40" s="20">
        <v>3.5000000000000003E-2</v>
      </c>
      <c r="AD40" s="37">
        <v>3.0725947521865891</v>
      </c>
    </row>
    <row r="41" spans="1:30" x14ac:dyDescent="0.2">
      <c r="A41" s="36" t="s">
        <v>34</v>
      </c>
      <c r="B41" s="7" t="s">
        <v>35</v>
      </c>
      <c r="C41" s="12">
        <f>D41+F41+I41+K41+M41+P41+R41+T41+W41+Y41+AB41</f>
        <v>39</v>
      </c>
      <c r="D41" s="8">
        <v>5</v>
      </c>
      <c r="E41" s="9">
        <v>12.8205128205128</v>
      </c>
      <c r="F41" s="10">
        <v>3</v>
      </c>
      <c r="G41" s="9">
        <v>7.6923076923076898</v>
      </c>
      <c r="H41" s="17">
        <f>((D41+F41)/C41)</f>
        <v>0.20512820512820512</v>
      </c>
      <c r="I41" s="10">
        <v>3</v>
      </c>
      <c r="J41" s="9">
        <v>7.6923076923076898</v>
      </c>
      <c r="K41" s="10">
        <v>5</v>
      </c>
      <c r="L41" s="9">
        <v>12.8205128205128</v>
      </c>
      <c r="M41" s="10">
        <v>7</v>
      </c>
      <c r="N41" s="9">
        <v>17.948717948717899</v>
      </c>
      <c r="O41" s="17">
        <f>((I41+K41+M41)/C41)</f>
        <v>0.38461538461538464</v>
      </c>
      <c r="P41" s="10">
        <v>5</v>
      </c>
      <c r="Q41" s="9">
        <v>12.8205128205128</v>
      </c>
      <c r="R41" s="10">
        <v>5</v>
      </c>
      <c r="S41" s="9">
        <v>12.8205128205128</v>
      </c>
      <c r="T41" s="10">
        <v>0</v>
      </c>
      <c r="U41" s="9">
        <v>0</v>
      </c>
      <c r="V41" s="17">
        <f>((P41+R41+T41)/C41)</f>
        <v>0.25641025641025639</v>
      </c>
      <c r="W41" s="10">
        <v>0</v>
      </c>
      <c r="X41" s="9">
        <v>0</v>
      </c>
      <c r="Y41" s="10">
        <v>2</v>
      </c>
      <c r="Z41" s="9">
        <v>5.1282051282051304</v>
      </c>
      <c r="AA41" s="17">
        <f>((W41+Y41)/C41)</f>
        <v>5.128205128205128E-2</v>
      </c>
      <c r="AB41" s="10">
        <v>4</v>
      </c>
      <c r="AC41" s="20">
        <v>0.1026</v>
      </c>
      <c r="AD41" s="37">
        <v>2.523076923076923</v>
      </c>
    </row>
    <row r="42" spans="1:30" x14ac:dyDescent="0.2">
      <c r="A42" s="36" t="s">
        <v>34</v>
      </c>
      <c r="B42" s="7" t="s">
        <v>77</v>
      </c>
      <c r="C42" s="12">
        <f>D42+F42+I42+K42+M42+P42+R42+T42+W42+Y42+AB42</f>
        <v>399</v>
      </c>
      <c r="D42" s="8">
        <v>50</v>
      </c>
      <c r="E42" s="9">
        <v>12.531328320802</v>
      </c>
      <c r="F42" s="10">
        <v>58</v>
      </c>
      <c r="G42" s="9">
        <v>14.5363408521303</v>
      </c>
      <c r="H42" s="17">
        <f>((D42+F42)/C42)</f>
        <v>0.27067669172932329</v>
      </c>
      <c r="I42" s="10">
        <v>53</v>
      </c>
      <c r="J42" s="9">
        <v>13.2832080200501</v>
      </c>
      <c r="K42" s="10">
        <v>87</v>
      </c>
      <c r="L42" s="9">
        <v>21.804511278195498</v>
      </c>
      <c r="M42" s="10">
        <v>37</v>
      </c>
      <c r="N42" s="9">
        <v>9.2731829573934803</v>
      </c>
      <c r="O42" s="17">
        <f>((I42+K42+M42)/C42)</f>
        <v>0.44360902255639095</v>
      </c>
      <c r="P42" s="10">
        <v>23</v>
      </c>
      <c r="Q42" s="9">
        <v>5.7644110275689204</v>
      </c>
      <c r="R42" s="10">
        <v>26</v>
      </c>
      <c r="S42" s="9">
        <v>6.51629072681704</v>
      </c>
      <c r="T42" s="10">
        <v>21</v>
      </c>
      <c r="U42" s="9">
        <v>5.2631578947368398</v>
      </c>
      <c r="V42" s="17">
        <f>((P42+R42+T42)/C42)</f>
        <v>0.17543859649122806</v>
      </c>
      <c r="W42" s="10">
        <v>12</v>
      </c>
      <c r="X42" s="9">
        <v>3.0075187969924801</v>
      </c>
      <c r="Y42" s="10">
        <v>8</v>
      </c>
      <c r="Z42" s="9">
        <v>2.0050125313283198</v>
      </c>
      <c r="AA42" s="17">
        <f>((W42+Y42)/C42)</f>
        <v>5.0125313283208017E-2</v>
      </c>
      <c r="AB42" s="10">
        <v>24</v>
      </c>
      <c r="AC42" s="20">
        <v>6.0199999999999997E-2</v>
      </c>
      <c r="AD42" s="37">
        <v>2.793483709273183</v>
      </c>
    </row>
    <row r="43" spans="1:30" x14ac:dyDescent="0.2">
      <c r="A43" s="36" t="s">
        <v>85</v>
      </c>
      <c r="B43" s="7" t="s">
        <v>85</v>
      </c>
      <c r="C43" s="12">
        <f>D43+F43+I43+K43+M43+P43+R43+T43+W43+Y43+AB43</f>
        <v>433</v>
      </c>
      <c r="D43" s="14">
        <v>145</v>
      </c>
      <c r="E43" s="11">
        <v>33.487297921478103</v>
      </c>
      <c r="F43" s="12">
        <v>47</v>
      </c>
      <c r="G43" s="9">
        <v>10.8545034642032</v>
      </c>
      <c r="H43" s="17">
        <f>((D43+F43)/C43)</f>
        <v>0.44341801385681295</v>
      </c>
      <c r="I43" s="12">
        <v>48</v>
      </c>
      <c r="J43" s="9">
        <v>11.0854503464203</v>
      </c>
      <c r="K43" s="12">
        <v>51</v>
      </c>
      <c r="L43" s="9">
        <v>11.7782909930716</v>
      </c>
      <c r="M43" s="12">
        <v>28</v>
      </c>
      <c r="N43" s="9">
        <v>6.4665127020785196</v>
      </c>
      <c r="O43" s="17">
        <f>((I43+K43+M43)/C43)</f>
        <v>0.29330254041570436</v>
      </c>
      <c r="P43" s="12">
        <v>31</v>
      </c>
      <c r="Q43" s="9">
        <v>7.1593533487297902</v>
      </c>
      <c r="R43" s="12">
        <v>19</v>
      </c>
      <c r="S43" s="9">
        <v>4.3879907621247103</v>
      </c>
      <c r="T43" s="12">
        <v>19</v>
      </c>
      <c r="U43" s="9">
        <v>4.3879907621247103</v>
      </c>
      <c r="V43" s="17">
        <f>((P43+R43+T43)/C43)</f>
        <v>0.15935334872979215</v>
      </c>
      <c r="W43" s="12">
        <v>10</v>
      </c>
      <c r="X43" s="9">
        <v>2.3094688221709001</v>
      </c>
      <c r="Y43" s="12">
        <v>15</v>
      </c>
      <c r="Z43" s="9">
        <v>3.4642032332563502</v>
      </c>
      <c r="AA43" s="17">
        <f>((W43+Y43)/C43)</f>
        <v>5.7736720554272515E-2</v>
      </c>
      <c r="AB43" s="12">
        <v>20</v>
      </c>
      <c r="AC43" s="20">
        <v>4.6199999999999998E-2</v>
      </c>
      <c r="AD43" s="38">
        <v>3.0265588914549655</v>
      </c>
    </row>
    <row r="44" spans="1:30" x14ac:dyDescent="0.2">
      <c r="A44" s="36" t="s">
        <v>38</v>
      </c>
      <c r="B44" s="7" t="s">
        <v>39</v>
      </c>
      <c r="C44" s="12">
        <f>D44+F44+I44+K44+M44+P44+R44+T44+W44+Y44+AB44</f>
        <v>18</v>
      </c>
      <c r="D44" s="8">
        <v>9</v>
      </c>
      <c r="E44" s="9">
        <v>50</v>
      </c>
      <c r="F44" s="10">
        <v>1</v>
      </c>
      <c r="G44" s="9">
        <v>5.5555555555555598</v>
      </c>
      <c r="H44" s="17">
        <f>((D44+F44)/C44)</f>
        <v>0.55555555555555558</v>
      </c>
      <c r="I44" s="15">
        <v>1</v>
      </c>
      <c r="J44" s="9">
        <v>5.5555555555555598</v>
      </c>
      <c r="K44" s="10">
        <v>3</v>
      </c>
      <c r="L44" s="9">
        <v>16.6666666666667</v>
      </c>
      <c r="M44" s="10">
        <v>0</v>
      </c>
      <c r="N44" s="9">
        <v>0</v>
      </c>
      <c r="O44" s="17">
        <f>((I44+K44+M44)/C44)</f>
        <v>0.22222222222222221</v>
      </c>
      <c r="P44" s="10">
        <v>1</v>
      </c>
      <c r="Q44" s="9">
        <v>5.5555555555555598</v>
      </c>
      <c r="R44" s="10">
        <v>1</v>
      </c>
      <c r="S44" s="9">
        <v>5.5555555555555598</v>
      </c>
      <c r="T44" s="10">
        <v>0</v>
      </c>
      <c r="U44" s="9">
        <v>0</v>
      </c>
      <c r="V44" s="17">
        <f>((P44+R44+T44)/C44)</f>
        <v>0.1111111111111111</v>
      </c>
      <c r="W44" s="10">
        <v>0</v>
      </c>
      <c r="X44" s="9">
        <v>0</v>
      </c>
      <c r="Y44" s="10">
        <v>1</v>
      </c>
      <c r="Z44" s="9">
        <v>5.5555555555555598</v>
      </c>
      <c r="AA44" s="17">
        <f>((W44+Y44)/C44)</f>
        <v>5.5555555555555552E-2</v>
      </c>
      <c r="AB44" s="10">
        <v>1</v>
      </c>
      <c r="AC44" s="20">
        <v>5.5599999999999997E-2</v>
      </c>
      <c r="AD44" s="37">
        <v>3.1833333333333331</v>
      </c>
    </row>
    <row r="45" spans="1:30" x14ac:dyDescent="0.2">
      <c r="A45" s="36" t="s">
        <v>38</v>
      </c>
      <c r="B45" s="7" t="s">
        <v>48</v>
      </c>
      <c r="C45" s="12">
        <f>D45+F45+I45+K45+M45+P45+R45+T45+W45+Y45+AB45</f>
        <v>21</v>
      </c>
      <c r="D45" s="8">
        <v>8</v>
      </c>
      <c r="E45" s="9">
        <v>38.095238095238102</v>
      </c>
      <c r="F45" s="10">
        <v>5</v>
      </c>
      <c r="G45" s="9">
        <v>23.8095238095238</v>
      </c>
      <c r="H45" s="17">
        <f>((D45+F45)/C45)</f>
        <v>0.61904761904761907</v>
      </c>
      <c r="I45" s="10">
        <v>5</v>
      </c>
      <c r="J45" s="9">
        <v>23.8095238095238</v>
      </c>
      <c r="K45" s="10">
        <v>1</v>
      </c>
      <c r="L45" s="9">
        <v>4.7619047619047601</v>
      </c>
      <c r="M45" s="10">
        <v>2</v>
      </c>
      <c r="N45" s="9">
        <v>9.5238095238095202</v>
      </c>
      <c r="O45" s="17">
        <f>((I45+K45+M45)/C45)</f>
        <v>0.38095238095238093</v>
      </c>
      <c r="P45" s="10">
        <v>0</v>
      </c>
      <c r="Q45" s="9">
        <v>0</v>
      </c>
      <c r="R45" s="10">
        <v>0</v>
      </c>
      <c r="S45" s="9">
        <v>0</v>
      </c>
      <c r="T45" s="10">
        <v>0</v>
      </c>
      <c r="U45" s="9">
        <v>0</v>
      </c>
      <c r="V45" s="17">
        <f>((P45+R45+T45)/C45)</f>
        <v>0</v>
      </c>
      <c r="W45" s="10">
        <v>0</v>
      </c>
      <c r="X45" s="9">
        <v>0</v>
      </c>
      <c r="Y45" s="10">
        <v>0</v>
      </c>
      <c r="Z45" s="9">
        <v>0</v>
      </c>
      <c r="AA45" s="17">
        <f>((W45+Y45)/C45)</f>
        <v>0</v>
      </c>
      <c r="AB45" s="10">
        <v>0</v>
      </c>
      <c r="AC45" s="20">
        <v>0</v>
      </c>
      <c r="AD45" s="37">
        <v>3.5904761904761906</v>
      </c>
    </row>
    <row r="46" spans="1:30" x14ac:dyDescent="0.2">
      <c r="A46" s="36" t="s">
        <v>38</v>
      </c>
      <c r="B46" s="7" t="s">
        <v>68</v>
      </c>
      <c r="C46" s="12">
        <f>D46+F46+I46+K46+M46+P46+R46+T46+W46+Y46+AB46</f>
        <v>105</v>
      </c>
      <c r="D46" s="8">
        <v>16</v>
      </c>
      <c r="E46" s="9">
        <v>15.2380952380952</v>
      </c>
      <c r="F46" s="10">
        <v>15</v>
      </c>
      <c r="G46" s="9">
        <v>14.285714285714301</v>
      </c>
      <c r="H46" s="17">
        <f>((D46+F46)/C46)</f>
        <v>0.29523809523809524</v>
      </c>
      <c r="I46" s="10">
        <v>7</v>
      </c>
      <c r="J46" s="9">
        <v>6.6666666666666696</v>
      </c>
      <c r="K46" s="10">
        <v>6</v>
      </c>
      <c r="L46" s="9">
        <v>5.71428571428571</v>
      </c>
      <c r="M46" s="10">
        <v>8</v>
      </c>
      <c r="N46" s="9">
        <v>7.6190476190476204</v>
      </c>
      <c r="O46" s="17">
        <f>((I46+K46+M46)/C46)</f>
        <v>0.2</v>
      </c>
      <c r="P46" s="10">
        <v>8</v>
      </c>
      <c r="Q46" s="9">
        <v>7.6190476190476204</v>
      </c>
      <c r="R46" s="10">
        <v>11</v>
      </c>
      <c r="S46" s="9">
        <v>10.476190476190499</v>
      </c>
      <c r="T46" s="10">
        <v>3</v>
      </c>
      <c r="U46" s="9">
        <v>2.8571428571428599</v>
      </c>
      <c r="V46" s="17">
        <f>((P46+R46+T46)/C46)</f>
        <v>0.20952380952380953</v>
      </c>
      <c r="W46" s="10">
        <v>3</v>
      </c>
      <c r="X46" s="9">
        <v>2.8571428571428599</v>
      </c>
      <c r="Y46" s="10">
        <v>8</v>
      </c>
      <c r="Z46" s="9">
        <v>7.6190476190476204</v>
      </c>
      <c r="AA46" s="17">
        <f>((W46+Y46)/C46)</f>
        <v>0.10476190476190476</v>
      </c>
      <c r="AB46" s="10">
        <v>20</v>
      </c>
      <c r="AC46" s="20">
        <v>0.1905</v>
      </c>
      <c r="AD46" s="37">
        <v>2.2819047619047619</v>
      </c>
    </row>
    <row r="47" spans="1:30" x14ac:dyDescent="0.2">
      <c r="A47" s="36" t="s">
        <v>38</v>
      </c>
      <c r="B47" s="7" t="s">
        <v>70</v>
      </c>
      <c r="C47" s="12">
        <f>D47+F47+I47+K47+M47+P47+R47+T47+W47+Y47+AB47</f>
        <v>88</v>
      </c>
      <c r="D47" s="8">
        <v>37</v>
      </c>
      <c r="E47" s="9">
        <v>42.045454545454497</v>
      </c>
      <c r="F47" s="10">
        <v>14</v>
      </c>
      <c r="G47" s="9">
        <v>15.909090909090899</v>
      </c>
      <c r="H47" s="17">
        <f>((D47+F47)/C47)</f>
        <v>0.57954545454545459</v>
      </c>
      <c r="I47" s="10">
        <v>6</v>
      </c>
      <c r="J47" s="9">
        <v>6.8181818181818201</v>
      </c>
      <c r="K47" s="10">
        <v>8</v>
      </c>
      <c r="L47" s="9">
        <v>9.0909090909090899</v>
      </c>
      <c r="M47" s="10">
        <v>2</v>
      </c>
      <c r="N47" s="9">
        <v>2.2727272727272698</v>
      </c>
      <c r="O47" s="17">
        <f>((I47+K47+M47)/C47)</f>
        <v>0.18181818181818182</v>
      </c>
      <c r="P47" s="10">
        <v>1</v>
      </c>
      <c r="Q47" s="9">
        <v>1.13636363636364</v>
      </c>
      <c r="R47" s="10">
        <v>1</v>
      </c>
      <c r="S47" s="9">
        <v>1.13636363636364</v>
      </c>
      <c r="T47" s="10">
        <v>6</v>
      </c>
      <c r="U47" s="9">
        <v>6.8181818181818201</v>
      </c>
      <c r="V47" s="17">
        <f>((P47+R47+T47)/C47)</f>
        <v>9.0909090909090912E-2</v>
      </c>
      <c r="W47" s="10">
        <v>3</v>
      </c>
      <c r="X47" s="9">
        <v>3.4090909090909101</v>
      </c>
      <c r="Y47" s="10">
        <v>5</v>
      </c>
      <c r="Z47" s="9">
        <v>5.6818181818181799</v>
      </c>
      <c r="AA47" s="17">
        <f>((W47+Y47)/C47)</f>
        <v>9.0909090909090912E-2</v>
      </c>
      <c r="AB47" s="10">
        <v>5</v>
      </c>
      <c r="AC47" s="20">
        <v>5.6800000000000003E-2</v>
      </c>
      <c r="AD47" s="37">
        <v>3.0954545454545452</v>
      </c>
    </row>
    <row r="48" spans="1:30" x14ac:dyDescent="0.2">
      <c r="A48" s="36" t="s">
        <v>38</v>
      </c>
      <c r="B48" s="7" t="s">
        <v>80</v>
      </c>
      <c r="C48" s="12">
        <f>D48+F48+I48+K48+M48+P48+R48+T48+W48+Y48+AB48</f>
        <v>33</v>
      </c>
      <c r="D48" s="8">
        <v>11</v>
      </c>
      <c r="E48" s="9">
        <v>33.3333333333333</v>
      </c>
      <c r="F48" s="10">
        <v>0</v>
      </c>
      <c r="G48" s="9">
        <v>0</v>
      </c>
      <c r="H48" s="17">
        <f>((D48+F48)/C48)</f>
        <v>0.33333333333333331</v>
      </c>
      <c r="I48" s="10">
        <v>2</v>
      </c>
      <c r="J48" s="9">
        <v>6.0606060606060597</v>
      </c>
      <c r="K48" s="10">
        <v>4</v>
      </c>
      <c r="L48" s="9">
        <v>12.1212121212121</v>
      </c>
      <c r="M48" s="10">
        <v>3</v>
      </c>
      <c r="N48" s="9">
        <v>9.0909090909090899</v>
      </c>
      <c r="O48" s="17">
        <f>((I48+K48+M48)/C48)</f>
        <v>0.27272727272727271</v>
      </c>
      <c r="P48" s="10">
        <v>5</v>
      </c>
      <c r="Q48" s="9">
        <v>15.1515151515152</v>
      </c>
      <c r="R48" s="10">
        <v>1</v>
      </c>
      <c r="S48" s="9">
        <v>3.0303030303030298</v>
      </c>
      <c r="T48" s="10">
        <v>0</v>
      </c>
      <c r="U48" s="9">
        <v>0</v>
      </c>
      <c r="V48" s="17">
        <f>((P48+R48+T48)/C48)</f>
        <v>0.18181818181818182</v>
      </c>
      <c r="W48" s="10">
        <v>1</v>
      </c>
      <c r="X48" s="9">
        <v>3.0303030303030298</v>
      </c>
      <c r="Y48" s="10">
        <v>2</v>
      </c>
      <c r="Z48" s="9">
        <v>6.0606060606060597</v>
      </c>
      <c r="AA48" s="17">
        <f>((W48+Y48)/C48)</f>
        <v>9.0909090909090912E-2</v>
      </c>
      <c r="AB48" s="10">
        <v>4</v>
      </c>
      <c r="AC48" s="20">
        <v>0.1212</v>
      </c>
      <c r="AD48" s="37">
        <v>2.6515151515151514</v>
      </c>
    </row>
    <row r="49" spans="1:30" x14ac:dyDescent="0.2">
      <c r="A49" s="36" t="s">
        <v>38</v>
      </c>
      <c r="B49" s="7" t="s">
        <v>102</v>
      </c>
      <c r="C49" s="12">
        <f>D49+F49+I49+K49+M49+P49+R49+T49+W49+Y49+AB49</f>
        <v>428</v>
      </c>
      <c r="D49" s="8">
        <v>85</v>
      </c>
      <c r="E49" s="9">
        <v>19.859813084112101</v>
      </c>
      <c r="F49" s="10">
        <v>77</v>
      </c>
      <c r="G49" s="9">
        <v>17.990654205607498</v>
      </c>
      <c r="H49" s="17">
        <f>((D49+F49)/C49)</f>
        <v>0.37850467289719625</v>
      </c>
      <c r="I49" s="10">
        <v>57</v>
      </c>
      <c r="J49" s="9">
        <v>13.317757009345801</v>
      </c>
      <c r="K49" s="10">
        <v>47</v>
      </c>
      <c r="L49" s="9">
        <v>10.981308411215</v>
      </c>
      <c r="M49" s="10">
        <v>31</v>
      </c>
      <c r="N49" s="9">
        <v>7.2429906542056104</v>
      </c>
      <c r="O49" s="17">
        <f>((I49+K49+M49)/C49)</f>
        <v>0.31542056074766356</v>
      </c>
      <c r="P49" s="10">
        <v>26</v>
      </c>
      <c r="Q49" s="9">
        <v>6.0747663551401896</v>
      </c>
      <c r="R49" s="10">
        <v>23</v>
      </c>
      <c r="S49" s="9">
        <v>5.3738317757009302</v>
      </c>
      <c r="T49" s="10">
        <v>28</v>
      </c>
      <c r="U49" s="9">
        <v>6.5420560747663501</v>
      </c>
      <c r="V49" s="17">
        <f>((P49+R49+T49)/C49)</f>
        <v>0.17990654205607476</v>
      </c>
      <c r="W49" s="10">
        <v>11</v>
      </c>
      <c r="X49" s="9">
        <v>2.5700934579439201</v>
      </c>
      <c r="Y49" s="10">
        <v>14</v>
      </c>
      <c r="Z49" s="9">
        <v>3.2710280373831799</v>
      </c>
      <c r="AA49" s="17">
        <f>((W49+Y49)/C49)</f>
        <v>5.8411214953271028E-2</v>
      </c>
      <c r="AB49" s="10">
        <v>29</v>
      </c>
      <c r="AC49" s="20">
        <v>6.7799999999999999E-2</v>
      </c>
      <c r="AD49" s="37">
        <v>2.8490654205607475</v>
      </c>
    </row>
    <row r="50" spans="1:30" x14ac:dyDescent="0.2">
      <c r="A50" s="36" t="s">
        <v>89</v>
      </c>
      <c r="B50" s="7" t="s">
        <v>89</v>
      </c>
      <c r="C50" s="12">
        <f>D50+F50+I50+K50+M50+P50+R50+T50+W50+Y50+AB50</f>
        <v>8</v>
      </c>
      <c r="D50" s="8">
        <v>5</v>
      </c>
      <c r="E50" s="9">
        <v>62.5</v>
      </c>
      <c r="F50" s="10">
        <v>1</v>
      </c>
      <c r="G50" s="9">
        <v>12.5</v>
      </c>
      <c r="H50" s="17">
        <f>((D50+F50)/C50)</f>
        <v>0.75</v>
      </c>
      <c r="I50" s="10">
        <v>0</v>
      </c>
      <c r="J50" s="9">
        <v>0</v>
      </c>
      <c r="K50" s="10">
        <v>0</v>
      </c>
      <c r="L50" s="9">
        <v>0</v>
      </c>
      <c r="M50" s="10">
        <v>0</v>
      </c>
      <c r="N50" s="9">
        <v>0</v>
      </c>
      <c r="O50" s="17">
        <f>((I50+K50+M50)/C50)</f>
        <v>0</v>
      </c>
      <c r="P50" s="10">
        <v>0</v>
      </c>
      <c r="Q50" s="9">
        <v>0</v>
      </c>
      <c r="R50" s="10">
        <v>2</v>
      </c>
      <c r="S50" s="9">
        <v>25</v>
      </c>
      <c r="T50" s="10">
        <v>0</v>
      </c>
      <c r="U50" s="9">
        <v>0</v>
      </c>
      <c r="V50" s="17">
        <f>((P50+R50+T50)/C50)</f>
        <v>0.25</v>
      </c>
      <c r="W50" s="10">
        <v>0</v>
      </c>
      <c r="X50" s="9">
        <v>0</v>
      </c>
      <c r="Y50" s="10">
        <v>0</v>
      </c>
      <c r="Z50" s="9">
        <v>0</v>
      </c>
      <c r="AA50" s="17">
        <f>((W50+Y50)/C50)</f>
        <v>0</v>
      </c>
      <c r="AB50" s="10">
        <v>0</v>
      </c>
      <c r="AC50" s="20">
        <v>0</v>
      </c>
      <c r="AD50" s="37">
        <v>3.4624999999999999</v>
      </c>
    </row>
    <row r="51" spans="1:30" x14ac:dyDescent="0.2">
      <c r="A51" s="36" t="s">
        <v>90</v>
      </c>
      <c r="B51" s="7" t="s">
        <v>91</v>
      </c>
      <c r="C51" s="12">
        <f>D51+F51+I51+K51+M51+P51+R51+T51+W51+Y51+AB51</f>
        <v>83</v>
      </c>
      <c r="D51" s="8">
        <v>20</v>
      </c>
      <c r="E51" s="9">
        <v>24.096385542168701</v>
      </c>
      <c r="F51" s="10">
        <v>6</v>
      </c>
      <c r="G51" s="9">
        <v>7.2289156626505999</v>
      </c>
      <c r="H51" s="17">
        <f>((D51+F51)/C51)</f>
        <v>0.31325301204819278</v>
      </c>
      <c r="I51" s="10">
        <v>5</v>
      </c>
      <c r="J51" s="9">
        <v>6.0240963855421699</v>
      </c>
      <c r="K51" s="10">
        <v>10</v>
      </c>
      <c r="L51" s="9">
        <v>12.048192771084301</v>
      </c>
      <c r="M51" s="10">
        <v>6</v>
      </c>
      <c r="N51" s="9">
        <v>7.2289156626505999</v>
      </c>
      <c r="O51" s="17">
        <f>((I51+K51+M51)/C51)</f>
        <v>0.25301204819277107</v>
      </c>
      <c r="P51" s="10">
        <v>2</v>
      </c>
      <c r="Q51" s="9">
        <v>2.4096385542168699</v>
      </c>
      <c r="R51" s="10">
        <v>10</v>
      </c>
      <c r="S51" s="9">
        <v>12.048192771084301</v>
      </c>
      <c r="T51" s="10">
        <v>3</v>
      </c>
      <c r="U51" s="9">
        <v>3.6144578313253</v>
      </c>
      <c r="V51" s="17">
        <f>((P51+R51+T51)/C51)</f>
        <v>0.18072289156626506</v>
      </c>
      <c r="W51" s="10">
        <v>3</v>
      </c>
      <c r="X51" s="9">
        <v>3.6144578313253</v>
      </c>
      <c r="Y51" s="10">
        <v>7</v>
      </c>
      <c r="Z51" s="9">
        <v>8.4337349397590398</v>
      </c>
      <c r="AA51" s="17">
        <f>((W51+Y51)/C51)</f>
        <v>0.12048192771084337</v>
      </c>
      <c r="AB51" s="10">
        <v>11</v>
      </c>
      <c r="AC51" s="20">
        <v>0.13250000000000001</v>
      </c>
      <c r="AD51" s="37">
        <v>2.4759036144578315</v>
      </c>
    </row>
    <row r="52" spans="1:30" x14ac:dyDescent="0.2">
      <c r="A52" s="36" t="s">
        <v>90</v>
      </c>
      <c r="B52" s="7" t="s">
        <v>92</v>
      </c>
      <c r="C52" s="12">
        <f>D52+F52+I52+K52+M52+P52+R52+T52+W52+Y52+AB52</f>
        <v>256</v>
      </c>
      <c r="D52" s="8">
        <v>189</v>
      </c>
      <c r="E52" s="9">
        <v>73.828125</v>
      </c>
      <c r="F52" s="10">
        <v>20</v>
      </c>
      <c r="G52" s="9">
        <v>7.8125</v>
      </c>
      <c r="H52" s="17">
        <f>((D52+F52)/C52)</f>
        <v>0.81640625</v>
      </c>
      <c r="I52" s="10">
        <v>11</v>
      </c>
      <c r="J52" s="9">
        <v>4.296875</v>
      </c>
      <c r="K52" s="10">
        <v>18</v>
      </c>
      <c r="L52" s="9">
        <v>7.03125</v>
      </c>
      <c r="M52" s="10">
        <v>9</v>
      </c>
      <c r="N52" s="9">
        <v>3.515625</v>
      </c>
      <c r="O52" s="17">
        <f>((I52+K52+M52)/C52)</f>
        <v>0.1484375</v>
      </c>
      <c r="P52" s="10">
        <v>2</v>
      </c>
      <c r="Q52" s="9">
        <v>0.78125</v>
      </c>
      <c r="R52" s="10">
        <v>3</v>
      </c>
      <c r="S52" s="9">
        <v>1.171875</v>
      </c>
      <c r="T52" s="10">
        <v>2</v>
      </c>
      <c r="U52" s="9">
        <v>0.78125</v>
      </c>
      <c r="V52" s="17">
        <f>((P52+R52+T52)/C52)</f>
        <v>2.734375E-2</v>
      </c>
      <c r="W52" s="10">
        <v>0</v>
      </c>
      <c r="X52" s="9">
        <v>0</v>
      </c>
      <c r="Y52" s="10">
        <v>0</v>
      </c>
      <c r="Z52" s="9">
        <v>0</v>
      </c>
      <c r="AA52" s="17">
        <f>((W52+Y52)/C52)</f>
        <v>0</v>
      </c>
      <c r="AB52" s="10">
        <v>2</v>
      </c>
      <c r="AC52" s="20">
        <v>7.7999999999999996E-3</v>
      </c>
      <c r="AD52" s="37">
        <v>3.7445312500000001</v>
      </c>
    </row>
    <row r="53" spans="1:30" x14ac:dyDescent="0.2">
      <c r="A53" s="36" t="s">
        <v>90</v>
      </c>
      <c r="B53" s="7" t="s">
        <v>93</v>
      </c>
      <c r="C53" s="12">
        <f>D53+F53+I53+K53+M53+P53+R53+T53+W53+Y53+AB53</f>
        <v>43</v>
      </c>
      <c r="D53" s="8">
        <v>19</v>
      </c>
      <c r="E53" s="9">
        <v>44.1860465116279</v>
      </c>
      <c r="F53" s="10">
        <v>2</v>
      </c>
      <c r="G53" s="9">
        <v>4.6511627906976702</v>
      </c>
      <c r="H53" s="17">
        <f>((D53+F53)/C53)</f>
        <v>0.48837209302325579</v>
      </c>
      <c r="I53" s="10">
        <v>5</v>
      </c>
      <c r="J53" s="9">
        <v>11.6279069767442</v>
      </c>
      <c r="K53" s="10">
        <v>10</v>
      </c>
      <c r="L53" s="9">
        <v>23.255813953488399</v>
      </c>
      <c r="M53" s="10">
        <v>0</v>
      </c>
      <c r="N53" s="9">
        <v>0</v>
      </c>
      <c r="O53" s="17">
        <f>((I53+K53+M53)/C53)</f>
        <v>0.34883720930232559</v>
      </c>
      <c r="P53" s="10">
        <v>0</v>
      </c>
      <c r="Q53" s="9">
        <v>0</v>
      </c>
      <c r="R53" s="10">
        <v>5</v>
      </c>
      <c r="S53" s="9">
        <v>11.6279069767442</v>
      </c>
      <c r="T53" s="10">
        <v>0</v>
      </c>
      <c r="U53" s="9">
        <v>0</v>
      </c>
      <c r="V53" s="17">
        <f>((P53+R53+T53)/C53)</f>
        <v>0.11627906976744186</v>
      </c>
      <c r="W53" s="10">
        <v>0</v>
      </c>
      <c r="X53" s="9">
        <v>0</v>
      </c>
      <c r="Y53" s="10">
        <v>1</v>
      </c>
      <c r="Z53" s="9">
        <v>2.32558139534884</v>
      </c>
      <c r="AA53" s="17">
        <f>((W53+Y53)/C53)</f>
        <v>2.3255813953488372E-2</v>
      </c>
      <c r="AB53" s="10">
        <v>1</v>
      </c>
      <c r="AC53" s="20">
        <v>2.3300000000000001E-2</v>
      </c>
      <c r="AD53" s="37">
        <v>3.2767441860465114</v>
      </c>
    </row>
    <row r="54" spans="1:30" x14ac:dyDescent="0.2">
      <c r="A54" s="36" t="s">
        <v>90</v>
      </c>
      <c r="B54" s="7" t="s">
        <v>94</v>
      </c>
      <c r="C54" s="12">
        <f>D54+F54+I54+K54+M54+P54+R54+T54+W54+Y54+AB54</f>
        <v>67</v>
      </c>
      <c r="D54" s="8">
        <v>30</v>
      </c>
      <c r="E54" s="9">
        <v>44.776119402985103</v>
      </c>
      <c r="F54" s="10">
        <v>4</v>
      </c>
      <c r="G54" s="9">
        <v>5.9701492537313401</v>
      </c>
      <c r="H54" s="17">
        <f>((D54+F54)/C54)</f>
        <v>0.5074626865671642</v>
      </c>
      <c r="I54" s="10">
        <v>2</v>
      </c>
      <c r="J54" s="9">
        <v>2.98507462686567</v>
      </c>
      <c r="K54" s="10">
        <v>12</v>
      </c>
      <c r="L54" s="9">
        <v>17.910447761194</v>
      </c>
      <c r="M54" s="10">
        <v>4</v>
      </c>
      <c r="N54" s="9">
        <v>5.9701492537313401</v>
      </c>
      <c r="O54" s="17">
        <f>((I54+K54+M54)/C54)</f>
        <v>0.26865671641791045</v>
      </c>
      <c r="P54" s="10">
        <v>6</v>
      </c>
      <c r="Q54" s="9">
        <v>8.9552238805970106</v>
      </c>
      <c r="R54" s="10">
        <v>2</v>
      </c>
      <c r="S54" s="9">
        <v>2.98507462686567</v>
      </c>
      <c r="T54" s="10">
        <v>1</v>
      </c>
      <c r="U54" s="9">
        <v>1.4925373134328399</v>
      </c>
      <c r="V54" s="17">
        <f>((P54+R54+T54)/C54)</f>
        <v>0.13432835820895522</v>
      </c>
      <c r="W54" s="10">
        <v>0</v>
      </c>
      <c r="X54" s="9">
        <v>0</v>
      </c>
      <c r="Y54" s="10">
        <v>4</v>
      </c>
      <c r="Z54" s="9">
        <v>5.9701492537313401</v>
      </c>
      <c r="AA54" s="17">
        <f>((W54+Y54)/C54)</f>
        <v>5.9701492537313432E-2</v>
      </c>
      <c r="AB54" s="10">
        <v>2</v>
      </c>
      <c r="AC54" s="20">
        <v>2.9899999999999999E-2</v>
      </c>
      <c r="AD54" s="37">
        <v>3.1597014925373132</v>
      </c>
    </row>
    <row r="55" spans="1:30" x14ac:dyDescent="0.2">
      <c r="A55" s="36" t="s">
        <v>95</v>
      </c>
      <c r="B55" s="7" t="s">
        <v>95</v>
      </c>
      <c r="C55" s="12">
        <f>D55+F55+I55+K55+M55+P55+R55+T55+W55+Y55+AB55</f>
        <v>124</v>
      </c>
      <c r="D55" s="8">
        <v>98</v>
      </c>
      <c r="E55" s="9">
        <v>79.0322580645161</v>
      </c>
      <c r="F55" s="10">
        <v>12</v>
      </c>
      <c r="G55" s="9">
        <v>9.67741935483871</v>
      </c>
      <c r="H55" s="17">
        <f>((D55+F55)/C55)</f>
        <v>0.88709677419354838</v>
      </c>
      <c r="I55" s="10">
        <v>3</v>
      </c>
      <c r="J55" s="9">
        <v>2.4193548387096802</v>
      </c>
      <c r="K55" s="10">
        <v>1</v>
      </c>
      <c r="L55" s="9">
        <v>0.80645161290322598</v>
      </c>
      <c r="M55" s="10">
        <v>3</v>
      </c>
      <c r="N55" s="9">
        <v>2.4193548387096802</v>
      </c>
      <c r="O55" s="17">
        <f>((I55+K55+M55)/C55)</f>
        <v>5.6451612903225805E-2</v>
      </c>
      <c r="P55" s="10">
        <v>3</v>
      </c>
      <c r="Q55" s="9">
        <v>2.4193548387096802</v>
      </c>
      <c r="R55" s="10">
        <v>2</v>
      </c>
      <c r="S55" s="9">
        <v>1.61290322580645</v>
      </c>
      <c r="T55" s="10">
        <v>0</v>
      </c>
      <c r="U55" s="9">
        <v>0</v>
      </c>
      <c r="V55" s="17">
        <f>((P55+R55+T55)/C55)</f>
        <v>4.0322580645161289E-2</v>
      </c>
      <c r="W55" s="10">
        <v>0</v>
      </c>
      <c r="X55" s="9">
        <v>0</v>
      </c>
      <c r="Y55" s="10">
        <v>0</v>
      </c>
      <c r="Z55" s="9">
        <v>0</v>
      </c>
      <c r="AA55" s="17">
        <f>((W55+Y55)/C55)</f>
        <v>0</v>
      </c>
      <c r="AB55" s="10">
        <v>2</v>
      </c>
      <c r="AC55" s="20">
        <v>1.61E-2</v>
      </c>
      <c r="AD55" s="37">
        <v>3.7766129032258067</v>
      </c>
    </row>
    <row r="56" spans="1:30" x14ac:dyDescent="0.2">
      <c r="A56" s="36" t="s">
        <v>97</v>
      </c>
      <c r="B56" s="7" t="s">
        <v>97</v>
      </c>
      <c r="C56" s="12">
        <f>D56+F56+I56+K56+M56+P56+R56+T56+W56+Y56+AB56</f>
        <v>154</v>
      </c>
      <c r="D56" s="8">
        <v>43</v>
      </c>
      <c r="E56" s="9">
        <v>27.9220779220779</v>
      </c>
      <c r="F56" s="10">
        <v>17</v>
      </c>
      <c r="G56" s="9">
        <v>11.038961038961</v>
      </c>
      <c r="H56" s="17">
        <f>((D56+F56)/C56)</f>
        <v>0.38961038961038963</v>
      </c>
      <c r="I56" s="10">
        <v>25</v>
      </c>
      <c r="J56" s="9">
        <v>16.2337662337662</v>
      </c>
      <c r="K56" s="10">
        <v>24</v>
      </c>
      <c r="L56" s="9">
        <v>15.5844155844156</v>
      </c>
      <c r="M56" s="10">
        <v>18</v>
      </c>
      <c r="N56" s="9">
        <v>11.6883116883117</v>
      </c>
      <c r="O56" s="17">
        <f>((I56+K56+M56)/C56)</f>
        <v>0.43506493506493504</v>
      </c>
      <c r="P56" s="10">
        <v>2</v>
      </c>
      <c r="Q56" s="9">
        <v>1.2987012987013</v>
      </c>
      <c r="R56" s="10">
        <v>10</v>
      </c>
      <c r="S56" s="9">
        <v>6.4935064935064899</v>
      </c>
      <c r="T56" s="10">
        <v>5</v>
      </c>
      <c r="U56" s="9">
        <v>3.2467532467532498</v>
      </c>
      <c r="V56" s="17">
        <f>((P56+R56+T56)/C56)</f>
        <v>0.11038961038961038</v>
      </c>
      <c r="W56" s="10">
        <v>2</v>
      </c>
      <c r="X56" s="9">
        <v>1.2987012987013</v>
      </c>
      <c r="Y56" s="10">
        <v>5</v>
      </c>
      <c r="Z56" s="9">
        <v>3.2467532467532498</v>
      </c>
      <c r="AA56" s="17">
        <f>((W56+Y56)/C56)</f>
        <v>4.5454545454545456E-2</v>
      </c>
      <c r="AB56" s="10">
        <v>3</v>
      </c>
      <c r="AC56" s="20">
        <v>1.95E-2</v>
      </c>
      <c r="AD56" s="37">
        <v>3.1084415584415583</v>
      </c>
    </row>
    <row r="57" spans="1:30" x14ac:dyDescent="0.2">
      <c r="A57" s="36" t="s">
        <v>78</v>
      </c>
      <c r="B57" s="7" t="s">
        <v>79</v>
      </c>
      <c r="C57" s="12">
        <v>4</v>
      </c>
      <c r="D57" s="8">
        <v>1</v>
      </c>
      <c r="E57" s="9">
        <v>50</v>
      </c>
      <c r="F57" s="10">
        <v>0</v>
      </c>
      <c r="G57" s="9">
        <v>0</v>
      </c>
      <c r="H57" s="17">
        <f>((D57+F57)/C57)</f>
        <v>0.25</v>
      </c>
      <c r="I57" s="10">
        <v>0</v>
      </c>
      <c r="J57" s="9">
        <v>0</v>
      </c>
      <c r="K57" s="10">
        <v>0</v>
      </c>
      <c r="L57" s="9">
        <v>0</v>
      </c>
      <c r="M57" s="10">
        <v>0</v>
      </c>
      <c r="N57" s="9">
        <v>0</v>
      </c>
      <c r="O57" s="17">
        <f>((I57+K57+M57)/C57)</f>
        <v>0</v>
      </c>
      <c r="P57" s="10">
        <v>0</v>
      </c>
      <c r="Q57" s="9">
        <v>0</v>
      </c>
      <c r="R57" s="10">
        <v>0</v>
      </c>
      <c r="S57" s="9">
        <v>0</v>
      </c>
      <c r="T57" s="10">
        <v>0</v>
      </c>
      <c r="U57" s="9">
        <v>0</v>
      </c>
      <c r="V57" s="17">
        <f>((P57+R57+T57)/C57)</f>
        <v>0</v>
      </c>
      <c r="W57" s="10">
        <v>0</v>
      </c>
      <c r="X57" s="9">
        <v>0</v>
      </c>
      <c r="Y57" s="10">
        <v>0</v>
      </c>
      <c r="Z57" s="9">
        <v>0</v>
      </c>
      <c r="AA57" s="17">
        <f>((W57+Y57)/C57)</f>
        <v>0</v>
      </c>
      <c r="AB57" s="10">
        <v>1</v>
      </c>
      <c r="AC57" s="20">
        <v>0.5</v>
      </c>
      <c r="AD57" s="37">
        <v>2</v>
      </c>
    </row>
    <row r="58" spans="1:30" x14ac:dyDescent="0.2">
      <c r="A58" s="36" t="s">
        <v>78</v>
      </c>
      <c r="B58" s="7" t="s">
        <v>98</v>
      </c>
      <c r="C58" s="12">
        <f>D58+F58+I58+K58+M58+P58+R58+T58+W58+Y58+AB58</f>
        <v>531</v>
      </c>
      <c r="D58" s="8">
        <v>103</v>
      </c>
      <c r="E58" s="9">
        <v>19.397363465160101</v>
      </c>
      <c r="F58" s="10">
        <v>68</v>
      </c>
      <c r="G58" s="9">
        <v>12.8060263653484</v>
      </c>
      <c r="H58" s="17">
        <f>((D58+F58)/C58)</f>
        <v>0.32203389830508472</v>
      </c>
      <c r="I58" s="10">
        <v>74</v>
      </c>
      <c r="J58" s="9">
        <v>13.9359698681733</v>
      </c>
      <c r="K58" s="10">
        <v>96</v>
      </c>
      <c r="L58" s="9">
        <v>18.079096045197701</v>
      </c>
      <c r="M58" s="10">
        <v>58</v>
      </c>
      <c r="N58" s="9">
        <v>10.922787193973599</v>
      </c>
      <c r="O58" s="17">
        <f>((I58+K58+M58)/C58)</f>
        <v>0.42937853107344631</v>
      </c>
      <c r="P58" s="10">
        <v>25</v>
      </c>
      <c r="Q58" s="9">
        <v>4.70809792843691</v>
      </c>
      <c r="R58" s="10">
        <v>30</v>
      </c>
      <c r="S58" s="9">
        <v>5.6497175141242897</v>
      </c>
      <c r="T58" s="10">
        <v>13</v>
      </c>
      <c r="U58" s="9">
        <v>2.4482109227871902</v>
      </c>
      <c r="V58" s="17">
        <f>((P58+R58+T58)/C58)</f>
        <v>0.128060263653484</v>
      </c>
      <c r="W58" s="10">
        <v>15</v>
      </c>
      <c r="X58" s="9">
        <v>2.8248587570621502</v>
      </c>
      <c r="Y58" s="10">
        <v>19</v>
      </c>
      <c r="Z58" s="9">
        <v>3.5781544256120501</v>
      </c>
      <c r="AA58" s="17">
        <f>((W58+Y58)/C58)</f>
        <v>6.4030131826741998E-2</v>
      </c>
      <c r="AB58" s="10">
        <v>30</v>
      </c>
      <c r="AC58" s="20">
        <v>5.6500000000000002E-2</v>
      </c>
      <c r="AD58" s="37">
        <v>2.8822975517890774</v>
      </c>
    </row>
    <row r="59" spans="1:30" x14ac:dyDescent="0.2">
      <c r="A59" s="36" t="s">
        <v>99</v>
      </c>
      <c r="B59" s="7" t="s">
        <v>99</v>
      </c>
      <c r="C59" s="12">
        <f>D59+F59+I59+K59+M59+P59+R59+T59+W59+Y59+AB59</f>
        <v>824</v>
      </c>
      <c r="D59" s="8">
        <v>278</v>
      </c>
      <c r="E59" s="9">
        <v>33.737864077669897</v>
      </c>
      <c r="F59" s="10">
        <v>120</v>
      </c>
      <c r="G59" s="9">
        <v>14.5631067961165</v>
      </c>
      <c r="H59" s="17">
        <f>((D59+F59)/C59)</f>
        <v>0.48300970873786409</v>
      </c>
      <c r="I59" s="10">
        <v>85</v>
      </c>
      <c r="J59" s="9">
        <v>10.315533980582501</v>
      </c>
      <c r="K59" s="10">
        <v>96</v>
      </c>
      <c r="L59" s="9">
        <v>11.6504854368932</v>
      </c>
      <c r="M59" s="10">
        <v>50</v>
      </c>
      <c r="N59" s="9">
        <v>6.0679611650485397</v>
      </c>
      <c r="O59" s="17">
        <f>((I59+K59+M59)/C59)</f>
        <v>0.2803398058252427</v>
      </c>
      <c r="P59" s="10">
        <v>54</v>
      </c>
      <c r="Q59" s="9">
        <v>6.55339805825243</v>
      </c>
      <c r="R59" s="10">
        <v>47</v>
      </c>
      <c r="S59" s="9">
        <v>5.7038834951456296</v>
      </c>
      <c r="T59" s="10">
        <v>19</v>
      </c>
      <c r="U59" s="9">
        <v>2.3058252427184498</v>
      </c>
      <c r="V59" s="17">
        <f>((P59+R59+T59)/C59)</f>
        <v>0.14563106796116504</v>
      </c>
      <c r="W59" s="10">
        <v>17</v>
      </c>
      <c r="X59" s="9">
        <v>2.0631067961165099</v>
      </c>
      <c r="Y59" s="10">
        <v>21</v>
      </c>
      <c r="Z59" s="9">
        <v>2.5485436893203901</v>
      </c>
      <c r="AA59" s="17">
        <f>((W59+Y59)/C59)</f>
        <v>4.6116504854368932E-2</v>
      </c>
      <c r="AB59" s="10">
        <v>37</v>
      </c>
      <c r="AC59" s="20">
        <v>4.4900000000000002E-2</v>
      </c>
      <c r="AD59" s="37">
        <v>3.0984223300970872</v>
      </c>
    </row>
    <row r="60" spans="1:30" x14ac:dyDescent="0.2">
      <c r="A60" s="36" t="s">
        <v>36</v>
      </c>
      <c r="B60" s="7" t="s">
        <v>37</v>
      </c>
      <c r="C60" s="12">
        <f>D60+F60+I60+K60+M60+P60+R60+T60+W60+Y60+AB60</f>
        <v>224</v>
      </c>
      <c r="D60" s="8">
        <v>44</v>
      </c>
      <c r="E60" s="9">
        <v>19.6428571428571</v>
      </c>
      <c r="F60" s="10">
        <v>47</v>
      </c>
      <c r="G60" s="9">
        <v>20.9821428571429</v>
      </c>
      <c r="H60" s="17">
        <f>((D60+F60)/C60)</f>
        <v>0.40625</v>
      </c>
      <c r="I60" s="10">
        <v>25</v>
      </c>
      <c r="J60" s="9">
        <v>11.160714285714301</v>
      </c>
      <c r="K60" s="10">
        <v>24</v>
      </c>
      <c r="L60" s="9">
        <v>10.714285714285699</v>
      </c>
      <c r="M60" s="10">
        <v>20</v>
      </c>
      <c r="N60" s="9">
        <v>8.9285714285714306</v>
      </c>
      <c r="O60" s="17">
        <f>((I60+K60+M60)/C60)</f>
        <v>0.3080357142857143</v>
      </c>
      <c r="P60" s="10">
        <v>14</v>
      </c>
      <c r="Q60" s="9">
        <v>6.25</v>
      </c>
      <c r="R60" s="10">
        <v>15</v>
      </c>
      <c r="S60" s="9">
        <v>6.6964285714285703</v>
      </c>
      <c r="T60" s="10">
        <v>14</v>
      </c>
      <c r="U60" s="9">
        <v>6.25</v>
      </c>
      <c r="V60" s="17">
        <f>((P60+R60+T60)/C60)</f>
        <v>0.19196428571428573</v>
      </c>
      <c r="W60" s="10">
        <v>2</v>
      </c>
      <c r="X60" s="9">
        <v>0.89285714285714302</v>
      </c>
      <c r="Y60" s="10">
        <v>2</v>
      </c>
      <c r="Z60" s="9">
        <v>0.89285714285714302</v>
      </c>
      <c r="AA60" s="17">
        <f>((W60+Y60)/C60)</f>
        <v>1.7857142857142856E-2</v>
      </c>
      <c r="AB60" s="10">
        <v>17</v>
      </c>
      <c r="AC60" s="20">
        <v>7.5899999999999995E-2</v>
      </c>
      <c r="AD60" s="37">
        <v>2.8973214285714284</v>
      </c>
    </row>
    <row r="61" spans="1:30" x14ac:dyDescent="0.2">
      <c r="A61" s="36" t="s">
        <v>36</v>
      </c>
      <c r="B61" s="7" t="s">
        <v>101</v>
      </c>
      <c r="C61" s="12">
        <f>D61+F61+I61+K61+M61+P61+R61+T61+W61+Y61+AB61</f>
        <v>397</v>
      </c>
      <c r="D61" s="8">
        <v>127</v>
      </c>
      <c r="E61" s="9">
        <v>31.989924433249399</v>
      </c>
      <c r="F61" s="10">
        <v>63</v>
      </c>
      <c r="G61" s="9">
        <v>15.8690176322418</v>
      </c>
      <c r="H61" s="17">
        <f>((D61+F61)/C61)</f>
        <v>0.47858942065491183</v>
      </c>
      <c r="I61" s="10">
        <v>42</v>
      </c>
      <c r="J61" s="9">
        <v>10.579345088161199</v>
      </c>
      <c r="K61" s="10">
        <v>62</v>
      </c>
      <c r="L61" s="9">
        <v>15.617128463476099</v>
      </c>
      <c r="M61" s="10">
        <v>18</v>
      </c>
      <c r="N61" s="9">
        <v>4.5340050377833796</v>
      </c>
      <c r="O61" s="17">
        <f>((I61+K61+M61)/C61)</f>
        <v>0.30730478589420657</v>
      </c>
      <c r="P61" s="10">
        <v>8</v>
      </c>
      <c r="Q61" s="9">
        <v>2.0151133501259402</v>
      </c>
      <c r="R61" s="10">
        <v>23</v>
      </c>
      <c r="S61" s="9">
        <v>5.79345088161209</v>
      </c>
      <c r="T61" s="10">
        <v>9</v>
      </c>
      <c r="U61" s="9">
        <v>2.2670025188916898</v>
      </c>
      <c r="V61" s="17">
        <f>((P61+R61+T61)/C61)</f>
        <v>0.10075566750629723</v>
      </c>
      <c r="W61" s="10">
        <v>2</v>
      </c>
      <c r="X61" s="9">
        <v>0.50377833753148604</v>
      </c>
      <c r="Y61" s="10">
        <v>18</v>
      </c>
      <c r="Z61" s="9">
        <v>4.5340050377833796</v>
      </c>
      <c r="AA61" s="17">
        <f>((W61+Y61)/C61)</f>
        <v>5.0377833753148617E-2</v>
      </c>
      <c r="AB61" s="10">
        <v>25</v>
      </c>
      <c r="AC61" s="20">
        <v>6.3E-2</v>
      </c>
      <c r="AD61" s="37">
        <v>3.0594458438287155</v>
      </c>
    </row>
    <row r="62" spans="1:30" x14ac:dyDescent="0.2">
      <c r="A62" s="36" t="s">
        <v>55</v>
      </c>
      <c r="B62" s="7" t="s">
        <v>56</v>
      </c>
      <c r="C62" s="12">
        <f>D62+F62+I62+K62+M62+P62+R62+T62+W62+Y62+AB62</f>
        <v>1</v>
      </c>
      <c r="D62" s="8">
        <v>0</v>
      </c>
      <c r="E62" s="9">
        <v>0</v>
      </c>
      <c r="F62" s="10">
        <v>0</v>
      </c>
      <c r="G62" s="9">
        <v>0</v>
      </c>
      <c r="H62" s="17">
        <f>((D62+F62)/C62)</f>
        <v>0</v>
      </c>
      <c r="I62" s="10">
        <v>0</v>
      </c>
      <c r="J62" s="9">
        <v>0</v>
      </c>
      <c r="K62" s="10">
        <v>0</v>
      </c>
      <c r="L62" s="9">
        <v>0</v>
      </c>
      <c r="M62" s="10">
        <v>0</v>
      </c>
      <c r="N62" s="9">
        <v>0</v>
      </c>
      <c r="O62" s="17">
        <f>((I62+K62+M62)/C62)</f>
        <v>0</v>
      </c>
      <c r="P62" s="10">
        <v>0</v>
      </c>
      <c r="Q62" s="9">
        <v>0</v>
      </c>
      <c r="R62" s="10">
        <v>0</v>
      </c>
      <c r="S62" s="9">
        <v>0</v>
      </c>
      <c r="T62" s="10">
        <v>0</v>
      </c>
      <c r="U62" s="9">
        <v>0</v>
      </c>
      <c r="V62" s="17">
        <f>((P62+R62+T62)/C62)</f>
        <v>0</v>
      </c>
      <c r="W62" s="10">
        <v>0</v>
      </c>
      <c r="X62" s="9">
        <v>0</v>
      </c>
      <c r="Y62" s="10">
        <v>0</v>
      </c>
      <c r="Z62" s="9">
        <v>0</v>
      </c>
      <c r="AA62" s="17">
        <f>((W62+Y62)/C62)</f>
        <v>0</v>
      </c>
      <c r="AB62" s="10">
        <v>1</v>
      </c>
      <c r="AC62" s="20">
        <v>1</v>
      </c>
      <c r="AD62" s="37">
        <v>0</v>
      </c>
    </row>
    <row r="63" spans="1:30" x14ac:dyDescent="0.2">
      <c r="A63" s="36" t="s">
        <v>55</v>
      </c>
      <c r="B63" s="7" t="s">
        <v>103</v>
      </c>
      <c r="C63" s="12">
        <f>D63+F63+I63+K63+M63+P63+R63+T63+W63+Y63+AB63</f>
        <v>380</v>
      </c>
      <c r="D63" s="8">
        <v>178</v>
      </c>
      <c r="E63" s="9">
        <v>46.842105263157897</v>
      </c>
      <c r="F63" s="10">
        <v>50</v>
      </c>
      <c r="G63" s="9">
        <v>13.157894736842101</v>
      </c>
      <c r="H63" s="17">
        <f>((D63+F63)/C63)</f>
        <v>0.6</v>
      </c>
      <c r="I63" s="10">
        <v>26</v>
      </c>
      <c r="J63" s="9">
        <v>6.8421052631579</v>
      </c>
      <c r="K63" s="10">
        <v>34</v>
      </c>
      <c r="L63" s="9">
        <v>8.9473684210526301</v>
      </c>
      <c r="M63" s="10">
        <v>31</v>
      </c>
      <c r="N63" s="9">
        <v>8.1578947368421098</v>
      </c>
      <c r="O63" s="17">
        <f>((I63+K63+M63)/C63)</f>
        <v>0.23947368421052631</v>
      </c>
      <c r="P63" s="10">
        <v>17</v>
      </c>
      <c r="Q63" s="9">
        <v>4.4736842105263204</v>
      </c>
      <c r="R63" s="10">
        <v>12</v>
      </c>
      <c r="S63" s="9">
        <v>3.1578947368421102</v>
      </c>
      <c r="T63" s="10">
        <v>7</v>
      </c>
      <c r="U63" s="9">
        <v>1.84210526315789</v>
      </c>
      <c r="V63" s="17">
        <f>((P63+R63+T63)/C63)</f>
        <v>9.4736842105263161E-2</v>
      </c>
      <c r="W63" s="10">
        <v>6</v>
      </c>
      <c r="X63" s="9">
        <v>1.57894736842105</v>
      </c>
      <c r="Y63" s="10">
        <v>6</v>
      </c>
      <c r="Z63" s="9">
        <v>1.57894736842105</v>
      </c>
      <c r="AA63" s="17">
        <f>((W63+Y63)/C63)</f>
        <v>3.1578947368421054E-2</v>
      </c>
      <c r="AB63" s="10">
        <v>13</v>
      </c>
      <c r="AC63" s="20">
        <v>3.4200000000000001E-2</v>
      </c>
      <c r="AD63" s="37">
        <v>3.3086842105263159</v>
      </c>
    </row>
    <row r="64" spans="1:30" x14ac:dyDescent="0.2">
      <c r="A64" s="36" t="s">
        <v>104</v>
      </c>
      <c r="B64" s="7" t="s">
        <v>104</v>
      </c>
      <c r="C64" s="12">
        <f>D64+F64+I64+K64+M64+P64+R64+T64+W64+Y64+AB64</f>
        <v>41</v>
      </c>
      <c r="D64" s="8">
        <v>2</v>
      </c>
      <c r="E64" s="16">
        <v>4.8780487804878003</v>
      </c>
      <c r="F64" s="10">
        <v>9</v>
      </c>
      <c r="G64" s="16">
        <v>21.951219512195099</v>
      </c>
      <c r="H64" s="17">
        <f>((D64+F64)/C64)</f>
        <v>0.26829268292682928</v>
      </c>
      <c r="I64" s="10">
        <v>2</v>
      </c>
      <c r="J64" s="16">
        <v>4.8780487804878003</v>
      </c>
      <c r="K64" s="10">
        <v>8</v>
      </c>
      <c r="L64" s="16">
        <v>19.512195121951201</v>
      </c>
      <c r="M64" s="10">
        <v>1</v>
      </c>
      <c r="N64" s="16">
        <v>2.4390243902439002</v>
      </c>
      <c r="O64" s="17">
        <f>((I64+K64+M64)/C64)</f>
        <v>0.26829268292682928</v>
      </c>
      <c r="P64" s="10">
        <v>4</v>
      </c>
      <c r="Q64" s="16">
        <v>9.7560975609756095</v>
      </c>
      <c r="R64" s="10">
        <v>0</v>
      </c>
      <c r="S64" s="16">
        <v>0</v>
      </c>
      <c r="T64" s="10">
        <v>5</v>
      </c>
      <c r="U64" s="16">
        <v>12.1951219512195</v>
      </c>
      <c r="V64" s="17">
        <f>((P64+R64+T64)/C64)</f>
        <v>0.21951219512195122</v>
      </c>
      <c r="W64" s="10">
        <v>1</v>
      </c>
      <c r="X64" s="16">
        <v>2.4390243902439002</v>
      </c>
      <c r="Y64" s="10">
        <v>3</v>
      </c>
      <c r="Z64" s="16">
        <v>7.3170731707317103</v>
      </c>
      <c r="AA64" s="17">
        <f>((W64+Y64)/C64)</f>
        <v>9.7560975609756101E-2</v>
      </c>
      <c r="AB64" s="10">
        <v>6</v>
      </c>
      <c r="AC64" s="49">
        <v>0.14630000000000001</v>
      </c>
      <c r="AD64" s="37">
        <v>2.3560975609756096</v>
      </c>
    </row>
    <row r="69" spans="1:30" ht="16" thickBot="1" x14ac:dyDescent="0.25">
      <c r="A69" s="5" t="s">
        <v>105</v>
      </c>
      <c r="B69" s="5"/>
      <c r="C69" s="6" t="s">
        <v>4</v>
      </c>
      <c r="D69" s="6" t="s">
        <v>5</v>
      </c>
      <c r="E69" s="6" t="s">
        <v>6</v>
      </c>
      <c r="F69" s="6" t="s">
        <v>7</v>
      </c>
      <c r="G69" s="6" t="s">
        <v>8</v>
      </c>
      <c r="H69" s="19" t="s">
        <v>9</v>
      </c>
      <c r="I69" s="6" t="s">
        <v>10</v>
      </c>
      <c r="J69" s="6" t="s">
        <v>11</v>
      </c>
      <c r="K69" s="6" t="s">
        <v>12</v>
      </c>
      <c r="L69" s="6" t="s">
        <v>13</v>
      </c>
      <c r="M69" s="6" t="s">
        <v>14</v>
      </c>
      <c r="N69" s="6" t="s">
        <v>15</v>
      </c>
      <c r="O69" s="19" t="s">
        <v>16</v>
      </c>
      <c r="P69" s="6" t="s">
        <v>17</v>
      </c>
      <c r="Q69" s="6" t="s">
        <v>18</v>
      </c>
      <c r="R69" s="6" t="s">
        <v>19</v>
      </c>
      <c r="S69" s="6" t="s">
        <v>20</v>
      </c>
      <c r="T69" s="6" t="s">
        <v>21</v>
      </c>
      <c r="U69" s="6" t="s">
        <v>22</v>
      </c>
      <c r="V69" s="19" t="s">
        <v>23</v>
      </c>
      <c r="W69" s="6" t="s">
        <v>24</v>
      </c>
      <c r="X69" s="6" t="s">
        <v>25</v>
      </c>
      <c r="Y69" s="6" t="s">
        <v>26</v>
      </c>
      <c r="Z69" s="6" t="s">
        <v>27</v>
      </c>
      <c r="AA69" s="19" t="s">
        <v>28</v>
      </c>
      <c r="AB69" s="6" t="s">
        <v>29</v>
      </c>
      <c r="AC69" s="19" t="s">
        <v>30</v>
      </c>
      <c r="AD69" s="22"/>
    </row>
    <row r="70" spans="1:30" ht="16" thickTop="1" x14ac:dyDescent="0.2">
      <c r="A70" s="23" t="s">
        <v>108</v>
      </c>
      <c r="B70" s="24"/>
      <c r="C70" s="25" t="e">
        <f xml:space="preserve"> SUM(C9:C10, C18:C19, C20:C22, C32:C35,C37:C43, C47:C52, C60:C64,C54:C55,C39:C43, C45, C23:C27, C29,C11:C14,#REF!)</f>
        <v>#REF!</v>
      </c>
      <c r="D70" s="25" t="e">
        <f xml:space="preserve"> SUM(D9:D10, D18:D19, D20:D22, D32:D35,D37:D43, D47:D52, D60:D64,D54:D55,D39:D43, D45, D23:D27, D29,D11:D14,#REF!)</f>
        <v>#REF!</v>
      </c>
      <c r="E70" s="26" t="e">
        <f>(D70/C70)</f>
        <v>#REF!</v>
      </c>
      <c r="F70" s="25" t="e">
        <f xml:space="preserve"> SUM(F9:F10, F18:F19, F20:F22, F32:F35,F37:F43, F47:F52, F60:F64,F54:F55,F39:F43, F45, F23:F27, F29,F11:F14,#REF!)</f>
        <v>#REF!</v>
      </c>
      <c r="G70" s="26" t="e">
        <f>(F70/C70)</f>
        <v>#REF!</v>
      </c>
      <c r="H70" s="27" t="e">
        <f>SUM(G70,E70)</f>
        <v>#REF!</v>
      </c>
      <c r="I70" s="25" t="e">
        <f xml:space="preserve"> SUM(I9:I10, I18:I19, I20:I22, I32:I35,I37:I43, I47:I52, I60:I64,I54:I55,I39:I43, I45, I23:I27, I29,I11:I14,#REF!)</f>
        <v>#REF!</v>
      </c>
      <c r="J70" s="26" t="e">
        <f>(I70/C70)</f>
        <v>#REF!</v>
      </c>
      <c r="K70" s="25" t="e">
        <f xml:space="preserve"> SUM(K9:K10, K18:K19, K20:K22, K32:K35,K37:K43, K47:K52, K60:K64,K54:K55,K39:K43, K45, K23:K27, K29,K11:K14,#REF!)</f>
        <v>#REF!</v>
      </c>
      <c r="L70" s="26" t="e">
        <f>(K70/C70)</f>
        <v>#REF!</v>
      </c>
      <c r="M70" s="25" t="e">
        <f xml:space="preserve"> SUM(M9:M10, M18:M19, M20:M22, M32:M35,M37:M43, M47:M52, M60:M64,M54:M55,M39:M43, M45, M23:M27, M29,M11:M14,#REF!)</f>
        <v>#REF!</v>
      </c>
      <c r="N70" s="26" t="e">
        <f>(M70/C70)</f>
        <v>#REF!</v>
      </c>
      <c r="O70" s="28" t="e">
        <f>SUM(N70,L70,J70)</f>
        <v>#REF!</v>
      </c>
      <c r="P70" s="25" t="e">
        <f xml:space="preserve"> SUM(P9:P10, P18:P19, P20:P22, P32:P35,P37:P43, P47:P52, P60:P64,P54:P55,P39:P43, P45, P23:P27, P29,P11:P14,#REF!)</f>
        <v>#REF!</v>
      </c>
      <c r="Q70" s="26" t="e">
        <f>(P70/C70)</f>
        <v>#REF!</v>
      </c>
      <c r="R70" s="25" t="e">
        <f xml:space="preserve"> SUM(R9:R10, R18:R19, R20:R22, R32:R35,R37:R43, R47:R52, R60:R64,R54:R55,R39:R43, R45, R23:R27, R29,R11:R14,#REF!)</f>
        <v>#REF!</v>
      </c>
      <c r="S70" s="26" t="e">
        <f>(R70/C70)</f>
        <v>#REF!</v>
      </c>
      <c r="T70" s="25" t="e">
        <f xml:space="preserve"> SUM(T9:T10, T18:T19, T20:T22, T32:T35,T37:T43, T47:T52, T60:T64,T54:T55,T39:T43, T45, T23:T27, T29,T11:T14,#REF!)</f>
        <v>#REF!</v>
      </c>
      <c r="U70" s="26" t="e">
        <f>(T70/C70)</f>
        <v>#REF!</v>
      </c>
      <c r="V70" s="28" t="e">
        <f>SUM(U70,S70,Q70)</f>
        <v>#REF!</v>
      </c>
      <c r="W70" s="25" t="e">
        <f xml:space="preserve"> SUM(W9:W10, W18:W19, W20:W22, W32:W35,W37:W43, W47:W52, W60:W64,W54:W55,W39:W43, W45, W23:W27, W29,W11:W14,#REF!)</f>
        <v>#REF!</v>
      </c>
      <c r="X70" s="26" t="e">
        <f>(W70/C70)</f>
        <v>#REF!</v>
      </c>
      <c r="Y70" s="25" t="e">
        <f xml:space="preserve"> SUM(Y9:Y10, Y18:Y19, Y20:Y22, Y32:Y35,Y37:Y43, Y47:Y52, Y60:Y64,Y54:Y55,Y39:Y43, Y45, Y23:Y27, Y29,Y11:Y14,#REF!)</f>
        <v>#REF!</v>
      </c>
      <c r="Z70" s="26" t="e">
        <f>(Y70/C70)</f>
        <v>#REF!</v>
      </c>
      <c r="AA70" s="29" t="e">
        <f>SUM(Z70,X70)</f>
        <v>#REF!</v>
      </c>
      <c r="AB70" s="25" t="e">
        <f xml:space="preserve"> SUM(AB9:AB10, AB18:AB19, AB20:AB22, AB32:AB35,AB37:AB43, AB47:AB52, AB60:AB64,AB54:AB55,AB39:AB43, AB45, AB23:AB27, AB29,AB11:AB14,#REF!)</f>
        <v>#REF!</v>
      </c>
      <c r="AC70" s="26" t="e">
        <f>(AB70/C70)</f>
        <v>#REF!</v>
      </c>
      <c r="AD70" s="24"/>
    </row>
    <row r="71" spans="1:30" x14ac:dyDescent="0.2">
      <c r="A71" s="7" t="s">
        <v>107</v>
      </c>
      <c r="B71" s="10"/>
      <c r="C71" s="31">
        <f>SUM(C8, C15, C17, C28, C34, C53, C56:C58)</f>
        <v>1957</v>
      </c>
      <c r="D71" s="31">
        <f>SUM(D8, D15, D17, D28, D34, D53, D56:D58)</f>
        <v>593</v>
      </c>
      <c r="E71" s="26">
        <f t="shared" ref="E71:E72" si="0">(D71/C71)</f>
        <v>0.30301481859989782</v>
      </c>
      <c r="F71" s="31">
        <f>SUM(F8, F15, F17, F28, F34, F53, F56:F58)</f>
        <v>250</v>
      </c>
      <c r="G71" s="26">
        <f t="shared" ref="G71:G72" si="1">(F71/C71)</f>
        <v>0.12774655084312725</v>
      </c>
      <c r="H71" s="27">
        <f>SUM(G71,E71)</f>
        <v>0.43076136944302507</v>
      </c>
      <c r="I71" s="31">
        <f>SUM(I8, I15, I17, I28, I34, I53, I56:I58)</f>
        <v>215</v>
      </c>
      <c r="J71" s="26">
        <f t="shared" ref="J71:J72" si="2">(I71/C71)</f>
        <v>0.10986203372508942</v>
      </c>
      <c r="K71" s="31">
        <f>SUM(K8, K15, K17, K28, K34, K53, K56:K58)</f>
        <v>266</v>
      </c>
      <c r="L71" s="26">
        <f t="shared" ref="L71:L72" si="3">(K71/C71)</f>
        <v>0.13592233009708737</v>
      </c>
      <c r="M71" s="31">
        <f>SUM(M8, M15, M17, M28, M34, M53, M56:M58)</f>
        <v>179</v>
      </c>
      <c r="N71" s="26">
        <f t="shared" ref="N71:N72" si="4">(M71/C71)</f>
        <v>9.1466530403679094E-2</v>
      </c>
      <c r="O71" s="32">
        <f t="shared" ref="O71:O72" si="5">SUM(N71,L71,J71)</f>
        <v>0.33725089422585586</v>
      </c>
      <c r="P71" s="31">
        <f>SUM(P8, P15, P17, P28, P34, P53, P56:P58)</f>
        <v>95</v>
      </c>
      <c r="Q71" s="26">
        <f t="shared" ref="Q71:Q72" si="6">(P71/C71)</f>
        <v>4.8543689320388349E-2</v>
      </c>
      <c r="R71" s="31">
        <f>SUM(R8, R15, R17, R28, R34, R53, R56:R58)</f>
        <v>120</v>
      </c>
      <c r="S71" s="26">
        <f t="shared" ref="S71:S72" si="7">(R71/C71)</f>
        <v>6.1318344404701075E-2</v>
      </c>
      <c r="T71" s="31">
        <f>SUM(T8, T15, T17, T28, T34, T53, T56:T58)</f>
        <v>55</v>
      </c>
      <c r="U71" s="26">
        <f t="shared" ref="U71:U72" si="8">(T71/C71)</f>
        <v>2.8104241185487992E-2</v>
      </c>
      <c r="V71" s="28">
        <f t="shared" ref="V71:V72" si="9">SUM(U71,S71,Q71)</f>
        <v>0.13796627491057742</v>
      </c>
      <c r="W71" s="31">
        <f>SUM(W8, W15, W17, W28, W34, W53, W56:W58)</f>
        <v>34</v>
      </c>
      <c r="X71" s="26">
        <f t="shared" ref="X71:X72" si="10">(W71/C71)</f>
        <v>1.7373530914665303E-2</v>
      </c>
      <c r="Y71" s="31">
        <f>SUM(Y8, Y15, Y17, Y28, Y34, Y53, Y56:Y58)</f>
        <v>54</v>
      </c>
      <c r="Z71" s="26">
        <f t="shared" ref="Z71:Z72" si="11">(Y71/C71)</f>
        <v>2.7593254982115484E-2</v>
      </c>
      <c r="AA71" s="29">
        <f t="shared" ref="AA71:AA72" si="12">SUM(Z71,X71)</f>
        <v>4.4966785896780784E-2</v>
      </c>
      <c r="AB71" s="31">
        <f>SUM(AB8, AB15, AB17, AB28, AB34, AB53, AB56:AB58)</f>
        <v>94</v>
      </c>
      <c r="AC71" s="26">
        <f t="shared" ref="AC71:AC72" si="13">(AB71/C71)</f>
        <v>4.8032703117015838E-2</v>
      </c>
      <c r="AD71" s="10"/>
    </row>
    <row r="72" spans="1:30" x14ac:dyDescent="0.2">
      <c r="A72" s="7" t="s">
        <v>106</v>
      </c>
      <c r="B72" s="10"/>
      <c r="C72" s="31">
        <f>SUM(C30:C31)</f>
        <v>805</v>
      </c>
      <c r="D72" s="31">
        <f>SUM(D30:D31)</f>
        <v>286</v>
      </c>
      <c r="E72" s="26">
        <f t="shared" si="0"/>
        <v>0.35527950310559009</v>
      </c>
      <c r="F72" s="31">
        <f>SUM(F30:F31)</f>
        <v>108</v>
      </c>
      <c r="G72" s="26">
        <f t="shared" si="1"/>
        <v>0.1341614906832298</v>
      </c>
      <c r="H72" s="27">
        <f>SUM(G72,E72)</f>
        <v>0.48944099378881989</v>
      </c>
      <c r="I72" s="31">
        <f>SUM(I30:I31)</f>
        <v>80</v>
      </c>
      <c r="J72" s="26">
        <f t="shared" si="2"/>
        <v>9.9378881987577633E-2</v>
      </c>
      <c r="K72" s="31">
        <f>SUM(K30:K31)</f>
        <v>105</v>
      </c>
      <c r="L72" s="26">
        <f t="shared" si="3"/>
        <v>0.13043478260869565</v>
      </c>
      <c r="M72" s="31">
        <f>SUM(M30:M31)</f>
        <v>58</v>
      </c>
      <c r="N72" s="26">
        <f t="shared" si="4"/>
        <v>7.2049689440993783E-2</v>
      </c>
      <c r="O72" s="32">
        <f t="shared" si="5"/>
        <v>0.30186335403726705</v>
      </c>
      <c r="P72" s="31">
        <f>SUM(P30:P31)</f>
        <v>43</v>
      </c>
      <c r="Q72" s="26">
        <f t="shared" si="6"/>
        <v>5.3416149068322982E-2</v>
      </c>
      <c r="R72" s="31">
        <f>SUM(R30:R31)</f>
        <v>38</v>
      </c>
      <c r="S72" s="26">
        <f t="shared" si="7"/>
        <v>4.7204968944099382E-2</v>
      </c>
      <c r="T72" s="31">
        <f>SUM(T30:T31)</f>
        <v>29</v>
      </c>
      <c r="U72" s="26">
        <f t="shared" si="8"/>
        <v>3.6024844720496892E-2</v>
      </c>
      <c r="V72" s="28">
        <f t="shared" si="9"/>
        <v>0.13664596273291926</v>
      </c>
      <c r="W72" s="31">
        <f>SUM(W30:W31)</f>
        <v>16</v>
      </c>
      <c r="X72" s="26">
        <f t="shared" si="10"/>
        <v>1.9875776397515529E-2</v>
      </c>
      <c r="Y72" s="31">
        <f>SUM(Y30:Y31)</f>
        <v>18</v>
      </c>
      <c r="Z72" s="26">
        <f t="shared" si="11"/>
        <v>2.236024844720497E-2</v>
      </c>
      <c r="AA72" s="29">
        <f t="shared" si="12"/>
        <v>4.2236024844720499E-2</v>
      </c>
      <c r="AB72" s="31">
        <f>SUM(AB30:AB31)</f>
        <v>24</v>
      </c>
      <c r="AC72" s="26">
        <f t="shared" si="13"/>
        <v>2.9813664596273291E-2</v>
      </c>
      <c r="AD72" s="10"/>
    </row>
    <row r="83" spans="1:30" s="30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s="30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s="30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</sheetData>
  <mergeCells count="3">
    <mergeCell ref="A1:AC1"/>
    <mergeCell ref="A2:AC2"/>
    <mergeCell ref="A4:AC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Undergraduate Fall 2022</vt:lpstr>
    </vt:vector>
  </TitlesOfParts>
  <Manager/>
  <Company>University of Mary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University of Mary Washington</dc:creator>
  <cp:keywords/>
  <dc:description/>
  <cp:lastModifiedBy>Olivia Kern (okern)</cp:lastModifiedBy>
  <cp:revision/>
  <dcterms:created xsi:type="dcterms:W3CDTF">2017-09-13T14:42:25Z</dcterms:created>
  <dcterms:modified xsi:type="dcterms:W3CDTF">2024-11-10T21:21:41Z</dcterms:modified>
  <cp:category/>
  <cp:contentStatus/>
</cp:coreProperties>
</file>